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195" windowHeight="11580" activeTab="0"/>
  </bookViews>
  <sheets>
    <sheet name="OPĆI DIO" sheetId="1" r:id="rId1"/>
    <sheet name="Posebni dio" sheetId="2" r:id="rId2"/>
    <sheet name="FPP kanalizacija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'OPĆI DIO'!$B$49:$H$127</definedName>
    <definedName name="_xlnm._FilterDatabase" localSheetId="1" hidden="1">'Posebni dio'!$A$7:$Q$407</definedName>
    <definedName name="a">'[2]NOVMIR3'!$U$71:$Y$134</definedName>
    <definedName name="b">'[2]NOVMIR3'!$A$3:$A$43</definedName>
    <definedName name="ć">'[3]NEFTRANS'!#REF!</definedName>
    <definedName name="d">'[2]NOVMIR3'!$E$3:$E$43</definedName>
    <definedName name="f">'[3]NEFTRANS'!#REF!</definedName>
    <definedName name="I">'[1]NEFTRANS'!#REF!</definedName>
    <definedName name="IdiNa1">[4]!IdiNa1</definedName>
    <definedName name="IdiNa10">[4]!IdiNa10</definedName>
    <definedName name="IdiNa11">[4]!IdiNa11</definedName>
    <definedName name="IdiNa12">[4]!IdiNa12</definedName>
    <definedName name="IdiNa13">[4]!IdiNa13</definedName>
    <definedName name="IdiNa14">[4]!IdiNa14</definedName>
    <definedName name="IdiNa15">[4]!IdiNa15</definedName>
    <definedName name="IdiNa16">[4]!IdiNa16</definedName>
    <definedName name="IdiNa17">[4]!IdiNa17</definedName>
    <definedName name="IdiNa18">[4]!IdiNa18</definedName>
    <definedName name="IdiNa19">[4]!IdiNa19</definedName>
    <definedName name="IdiNa2">[4]!IdiNa2</definedName>
    <definedName name="IdiNa20">[4]!IdiNa20</definedName>
    <definedName name="IdiNa21">[4]!IdiNa21</definedName>
    <definedName name="IdiNa22">[4]!IdiNa22</definedName>
    <definedName name="IdiNa23">[4]!IdiNa23</definedName>
    <definedName name="IdiNa24">[4]!IdiNa24</definedName>
    <definedName name="IdiNa25">[4]!IdiNa25</definedName>
    <definedName name="IdiNa26">[4]!IdiNa26</definedName>
    <definedName name="IdiNa27">[4]!IdiNa27</definedName>
    <definedName name="IdiNa28">[4]!IdiNa28</definedName>
    <definedName name="IdiNa29">[4]!IdiNa29</definedName>
    <definedName name="IdiNa3">[4]!IdiNa3</definedName>
    <definedName name="IdiNa30">[4]!IdiNa30</definedName>
    <definedName name="IdiNa31">[4]!IdiNa31</definedName>
    <definedName name="IdiNa32">[4]!IdiNa32</definedName>
    <definedName name="IdiNa33">[4]!IdiNa33</definedName>
    <definedName name="IdiNa34">[4]!IdiNa34</definedName>
    <definedName name="IdiNa35">[4]!IdiNa35</definedName>
    <definedName name="IdiNa4">[4]!IdiNa4</definedName>
    <definedName name="IdiNa5">[4]!IdiNa5</definedName>
    <definedName name="IdiNa6">[4]!IdiNa6</definedName>
    <definedName name="IdiNa7">[4]!IdiNa7</definedName>
    <definedName name="IdiNa8">[4]!IdiNa8</definedName>
    <definedName name="IdiNa9">[4]!IdiNa9</definedName>
    <definedName name="_xlnm.Print_Titles" localSheetId="2">'FPP kanalizacija'!$31:$33</definedName>
    <definedName name="_xlnm.Print_Titles" localSheetId="1">'Posebni dio'!$3:$5</definedName>
    <definedName name="K">'[1]NEFTRANS'!#REF!</definedName>
    <definedName name="M">'[1]NEFTRANS'!#REF!</definedName>
    <definedName name="N">'[1]NEFTRANS'!#REF!</definedName>
    <definedName name="novo">'[3]NEFTRANS'!#REF!</definedName>
    <definedName name="P">'[1]NEFTRANS'!#REF!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'[1]NEFTRANS'!#REF!</definedName>
    <definedName name="wrn.CIJENE." localSheetId="1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<sst xmlns="http://schemas.openxmlformats.org/spreadsheetml/2006/main" count="1847" uniqueCount="447">
  <si>
    <t xml:space="preserve">Šifra </t>
  </si>
  <si>
    <t>ŠIFRA</t>
  </si>
  <si>
    <t>BROJ</t>
  </si>
  <si>
    <t xml:space="preserve">Plan </t>
  </si>
  <si>
    <t>Indeks</t>
  </si>
  <si>
    <t>Programska</t>
  </si>
  <si>
    <t>Izvor</t>
  </si>
  <si>
    <t>Funkcijska</t>
  </si>
  <si>
    <t>Br. pozicije u starom prorac</t>
  </si>
  <si>
    <t>Program/ Projekt/ Aktivnost</t>
  </si>
  <si>
    <t>RAČUNA</t>
  </si>
  <si>
    <t>VRSTA RASHODA I IZDATAKA</t>
  </si>
  <si>
    <t>UKUPNO RASHODI I IZDACI</t>
  </si>
  <si>
    <t>o</t>
  </si>
  <si>
    <t>p</t>
  </si>
  <si>
    <t>P1001</t>
  </si>
  <si>
    <t xml:space="preserve"> </t>
  </si>
  <si>
    <t>Program 01:   Donošenje akata i mjera iz djelokruga predstavničkog  tijela</t>
  </si>
  <si>
    <t>nova</t>
  </si>
  <si>
    <t>A1001 01</t>
  </si>
  <si>
    <t>Aktivnost:          Redovni rad Općinskog vijeća</t>
  </si>
  <si>
    <t>f</t>
  </si>
  <si>
    <t>Funkcijska klasifikacija : 0111 Izvršna i zakonodavna tijela</t>
  </si>
  <si>
    <t>e</t>
  </si>
  <si>
    <t>Rashodi poslovanja</t>
  </si>
  <si>
    <t>Materijalni rashodi</t>
  </si>
  <si>
    <t/>
  </si>
  <si>
    <t>Naknade troškova vijećnicima</t>
  </si>
  <si>
    <t>Rashodi za materijal i energiju</t>
  </si>
  <si>
    <t>Ostali nespomenuti rashodi poslovanja</t>
  </si>
  <si>
    <t>dio od 36</t>
  </si>
  <si>
    <t>A1001 02</t>
  </si>
  <si>
    <t xml:space="preserve">Aktivnost:          Potpora radu političkih stranaka </t>
  </si>
  <si>
    <t>Donacije i ostali rashodi</t>
  </si>
  <si>
    <t>Tekuće donacije</t>
  </si>
  <si>
    <t>P1002</t>
  </si>
  <si>
    <t>Program 02:   Donošenje i provedba akata i mjera iz djelokruga izvršnog tijela</t>
  </si>
  <si>
    <t>dio 1,2,3,4 i 5</t>
  </si>
  <si>
    <t>A1002 01</t>
  </si>
  <si>
    <t>Aktivnost:          Rad ureda načelnika</t>
  </si>
  <si>
    <t>Rashodi za zaposlene</t>
  </si>
  <si>
    <t>Plaće</t>
  </si>
  <si>
    <t>Ostali rashodi za zaposlene</t>
  </si>
  <si>
    <t>2,3,4</t>
  </si>
  <si>
    <t>Doprinosi na plaće</t>
  </si>
  <si>
    <t>Naknade troškova zaposlenima  (službeni put)</t>
  </si>
  <si>
    <t>Rashodi za materijal i energiju(gorivo)</t>
  </si>
  <si>
    <t>A1002 02</t>
  </si>
  <si>
    <t>Aktivnost:          Tekuća zaliha proračuna- proračunska pričuva</t>
  </si>
  <si>
    <t>Izvanredni rashodi</t>
  </si>
  <si>
    <t>A1002 03</t>
  </si>
  <si>
    <t>Aktivnost:          Reprezentacija</t>
  </si>
  <si>
    <t>Glava 001 03 :   Jedinstveni upravni odjel</t>
  </si>
  <si>
    <t>Financijski rashodi</t>
  </si>
  <si>
    <t>Ostali financijski rashodi (bankarske usluge)</t>
  </si>
  <si>
    <t>A1002 05</t>
  </si>
  <si>
    <t>A1002 06</t>
  </si>
  <si>
    <t>Aktivnost:          Literatura (publikacije, časopisi, knjige,sufinaci, izdavanja knjige i ostalo)</t>
  </si>
  <si>
    <t>A1002 07</t>
  </si>
  <si>
    <t xml:space="preserve">Aktivnost:          Materijal i sredstva za čišćenje i održavanje </t>
  </si>
  <si>
    <t>dio od 09</t>
  </si>
  <si>
    <t>A1002 08</t>
  </si>
  <si>
    <t>A1002 09</t>
  </si>
  <si>
    <t>Aktivnost:          Motorni benzin i dizel gorivo</t>
  </si>
  <si>
    <t>A1002 10</t>
  </si>
  <si>
    <t>A1002 11</t>
  </si>
  <si>
    <t>A1002 12</t>
  </si>
  <si>
    <t>Aktivnost:          Usluge telefona, telefaksa</t>
  </si>
  <si>
    <t>Rashodi za usluge</t>
  </si>
  <si>
    <t>A1002 13</t>
  </si>
  <si>
    <t xml:space="preserve">Aktivnost:          Poštarina </t>
  </si>
  <si>
    <t>A1002 14</t>
  </si>
  <si>
    <t xml:space="preserve">Aktivnost:          Opskrba vodom </t>
  </si>
  <si>
    <t>Aktivnost:          Informatička podrška - računarske usluge</t>
  </si>
  <si>
    <t>Aktivnost:          Sudske takse</t>
  </si>
  <si>
    <t>Aktivnost:          Premije osiguranja</t>
  </si>
  <si>
    <t>Aktivnost:          Bankarske usluge i usluge platnog prometa</t>
  </si>
  <si>
    <t>Kamate za primljene zajmove</t>
  </si>
  <si>
    <t>Izdaci za financisku imovinu i otplate zajmova</t>
  </si>
  <si>
    <t>Izdaci za otplatu glavnice primljenih zajmova</t>
  </si>
  <si>
    <t>Otplata glavnice prim. zajmova od banaka</t>
  </si>
  <si>
    <t>P1003</t>
  </si>
  <si>
    <t>Program 03:   Protupožarna i civilna zaštita</t>
  </si>
  <si>
    <t>A1003 01</t>
  </si>
  <si>
    <t>Aktivnost:          JAVNA VATROGASNA POSTROJBA  IMOTSKI</t>
  </si>
  <si>
    <t>Funkcijska klasifikacija : 0320 Usluge protupožarne zaštite</t>
  </si>
  <si>
    <t>A1003 02</t>
  </si>
  <si>
    <t xml:space="preserve">Aktivnost:          Civilna zaštita i gorska služba spašavanja  </t>
  </si>
  <si>
    <t>Funkcijska klasifikacija : 0360 Rashodi za javni red i sigurnost koji nisu drugdje svrstani</t>
  </si>
  <si>
    <t>P1004</t>
  </si>
  <si>
    <t>A1004 01</t>
  </si>
  <si>
    <t>Funkcijska klasifikacija : 0911 - Predškolsko obrazovanje</t>
  </si>
  <si>
    <t>K1004 01</t>
  </si>
  <si>
    <t>Rashodi za nabavu nefinancijske imovine</t>
  </si>
  <si>
    <t>Rashodi za nabavu proizvedene dugotrajne imovine</t>
  </si>
  <si>
    <t>Građevinski objekti</t>
  </si>
  <si>
    <t>T1004 01</t>
  </si>
  <si>
    <t>Funkcijska klasifikacija : 0912 Osnovno obrazovanje</t>
  </si>
  <si>
    <t>Kapitalne donacije</t>
  </si>
  <si>
    <t>A1004 02</t>
  </si>
  <si>
    <t>Aktivnost:          Sufianciranje javnog prijevoza srednješkolskih učenika</t>
  </si>
  <si>
    <t>Funkcijska klasifikacija : 092 Srednjoškolsko obrazovanje</t>
  </si>
  <si>
    <t>Naknade građanima i kućanstvima na temelju osiguranja i druge naknade</t>
  </si>
  <si>
    <t>Ostale naknade građanima i kućanstvima iz proračuna</t>
  </si>
  <si>
    <t>A1004 03</t>
  </si>
  <si>
    <t>Aktivnost:          Studenske stipendije (prijevoz)</t>
  </si>
  <si>
    <t>Funkcijska klasifikacija : 094 - Visoka naobrazba</t>
  </si>
  <si>
    <t>P1005</t>
  </si>
  <si>
    <t>Program 05:   Održavanja objekata i uređaja komunalne infrastrukture i zaštita okoliša</t>
  </si>
  <si>
    <t>A1005 01</t>
  </si>
  <si>
    <t>Funkcijska klasifikacija : 0660 Rashodi vezani uz stanovanje i kom. pogodnosti koji nisu drugdje svrstani</t>
  </si>
  <si>
    <t>A1005 02</t>
  </si>
  <si>
    <t>Aktivnost:          Materijal i dijelovi za održavanje javne rasvjete</t>
  </si>
  <si>
    <t>Funkcijska klasifikacija : 0640 Ulična rasvjeta</t>
  </si>
  <si>
    <t>A1005 03</t>
  </si>
  <si>
    <t>Aktivnost:          Električna energija - javna rasvjeta</t>
  </si>
  <si>
    <t>A1005 04</t>
  </si>
  <si>
    <t>Aktivnost:          Uređenje prostora-sanacija odlagališta</t>
  </si>
  <si>
    <t>Funkcijska klasifikacija : 0510 Gospodarenje otpadom</t>
  </si>
  <si>
    <t>A1005 05</t>
  </si>
  <si>
    <t>Aktivnost:          Usluge tekućeg i investicijskog održavanja postrojenja i opreme</t>
  </si>
  <si>
    <t>K1005 01</t>
  </si>
  <si>
    <t>Funkcijska klasifikacija : 0520 Gospodarenje otpadnim vodama</t>
  </si>
  <si>
    <t>K1005 02</t>
  </si>
  <si>
    <t>Kapitalni projekt:       Nabava kontejnera</t>
  </si>
  <si>
    <t>Postrojenja i oprema</t>
  </si>
  <si>
    <t>P1006</t>
  </si>
  <si>
    <t>Program 06:   Izgradnja objekata i uređaja komunalne infrastrukture</t>
  </si>
  <si>
    <t>K1006 01</t>
  </si>
  <si>
    <t xml:space="preserve">Kapitalni projekt:       Izgradnja i sanacija lokalnih i nerazvrstanih cesta </t>
  </si>
  <si>
    <t>Funkcijska klasifikacija : 0451 Cestovni promet</t>
  </si>
  <si>
    <t>Rashodi za nabavu neproizvedene dugotrajne imovine</t>
  </si>
  <si>
    <t>K1006 02</t>
  </si>
  <si>
    <t>Kapitalni projekt:       Izgradnja novog groblja</t>
  </si>
  <si>
    <t>K1006 03</t>
  </si>
  <si>
    <t xml:space="preserve">Rashodi za usluge (građevinski nadzor) </t>
  </si>
  <si>
    <t>Nematerijalna proizvedena imovina (projektna dokumentacija)</t>
  </si>
  <si>
    <t>K1006 04</t>
  </si>
  <si>
    <t>Funkcijska klasifikacija : 0630 Opskrba vodom</t>
  </si>
  <si>
    <t>K1006 05</t>
  </si>
  <si>
    <t>K1006 06</t>
  </si>
  <si>
    <t>K1006 07</t>
  </si>
  <si>
    <t>K1006 08</t>
  </si>
  <si>
    <t>dio od 55</t>
  </si>
  <si>
    <t>K1006 09</t>
  </si>
  <si>
    <t>Funkcijska klasifikacija : 0490 Ekonomski poslovi koji nisu drugdje svrstani</t>
  </si>
  <si>
    <t>Nematerijalna proizvedena imovina</t>
  </si>
  <si>
    <t>P1007</t>
  </si>
  <si>
    <t>A1007 01</t>
  </si>
  <si>
    <t>Funkcijska klasifikacija : 0421 Poljoprivreda</t>
  </si>
  <si>
    <t>Subvencije</t>
  </si>
  <si>
    <t>Subvencije trgovačkim društvima, obrtnicima, malim i srednjim poduzetnicima izvan javnog sektora</t>
  </si>
  <si>
    <t>A1007 02</t>
  </si>
  <si>
    <t>Aktivnost:          Usluge tekućeg i investicijskog održavanja poljskih puteva</t>
  </si>
  <si>
    <t>K1007 01</t>
  </si>
  <si>
    <t>Funkcijska klasifikacija : 0474 Višenamjenski razvojni projekti</t>
  </si>
  <si>
    <t>P1008</t>
  </si>
  <si>
    <t>A1008 01</t>
  </si>
  <si>
    <t>Aktivnost:          Dan općine</t>
  </si>
  <si>
    <t>Funkcijska klasifikacija : 0820 Službe kulture</t>
  </si>
  <si>
    <t>A1008 02</t>
  </si>
  <si>
    <t>Funkcijska klasifikacija : 0830 Službe emitiranja i izdavanja</t>
  </si>
  <si>
    <t>A1008 03</t>
  </si>
  <si>
    <t>A1008 04</t>
  </si>
  <si>
    <t>Funkcijska klasifikacija : 0840 Religijske i druge službe zajednice</t>
  </si>
  <si>
    <t>A1008 05</t>
  </si>
  <si>
    <t>Aktivnost:          Kulturne udruge - prema programu rada</t>
  </si>
  <si>
    <t>T1008 01</t>
  </si>
  <si>
    <t>P1009</t>
  </si>
  <si>
    <t>A1009 01</t>
  </si>
  <si>
    <t>Funkcijska klasifikacija : 0810 Službe rekreacije i sporta</t>
  </si>
  <si>
    <t>A1009 02</t>
  </si>
  <si>
    <t>Aktivnost:          Sportske udruge -  prema programu rada</t>
  </si>
  <si>
    <t>A1009 03</t>
  </si>
  <si>
    <t>K1009 01</t>
  </si>
  <si>
    <t>K1009 02</t>
  </si>
  <si>
    <t>K1009 03</t>
  </si>
  <si>
    <t>K1009 04</t>
  </si>
  <si>
    <t>P1010</t>
  </si>
  <si>
    <t>A1010 01</t>
  </si>
  <si>
    <t>Aktivnost:          Udruga obitelji hrvatskih branitelja poginulih  u domovinskom ratu</t>
  </si>
  <si>
    <t>Funkcijska klasifikacija : 1070 Socijalna pomoć stanovništvu koje nije obuhvaćeno redovnim socijalnim programima</t>
  </si>
  <si>
    <t>Aktivnost:          Pomoć u novcu pojedincima i obiteljima- jednokratne pomoći</t>
  </si>
  <si>
    <t>Aktivnost:          Potpora majkama za nabavu opreme za novorođeno dijete</t>
  </si>
  <si>
    <t>Funkcijska klasifikacija : 1040 Obitelj i djeca</t>
  </si>
  <si>
    <t>Aktivnost:          Liječenje oboljelih od droge- pomoć</t>
  </si>
  <si>
    <t>Funkcijska klasifikacija : 1011 Bolest</t>
  </si>
  <si>
    <t>Aktivnost:          Crveni križ Imotski</t>
  </si>
  <si>
    <t>Šifra izvora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</si>
  <si>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</si>
  <si>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</si>
  <si>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</si>
  <si>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</si>
  <si>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</si>
  <si>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</si>
  <si>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</si>
  <si>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Članak 1.</t>
  </si>
  <si>
    <t>I.    OPĆI  DIO</t>
  </si>
  <si>
    <t>A</t>
  </si>
  <si>
    <t xml:space="preserve">RAČUN PRIHODA I RASHODA </t>
  </si>
  <si>
    <t>O P I S</t>
  </si>
  <si>
    <t xml:space="preserve">Prihodi poslovanja      </t>
  </si>
  <si>
    <t>Prihodi  od prodaje nefin. imovine</t>
  </si>
  <si>
    <t>6+7</t>
  </si>
  <si>
    <t>UKUPNO PRIHODI</t>
  </si>
  <si>
    <t>Rashodi za nabavku nefinancijske imovine</t>
  </si>
  <si>
    <t>3+4</t>
  </si>
  <si>
    <t>UKUPNO RASHODI</t>
  </si>
  <si>
    <t>(6+7)-(3+4)</t>
  </si>
  <si>
    <t>VIŠAK(+)/ MANJAK (-)</t>
  </si>
  <si>
    <t>B</t>
  </si>
  <si>
    <t>RAČUN FINANCIRANJA</t>
  </si>
  <si>
    <t>Primici od zaduživanja</t>
  </si>
  <si>
    <t>Izdaci za financijsku imovinu i otplate zajmova</t>
  </si>
  <si>
    <t>8-5</t>
  </si>
  <si>
    <t>NETO FINANCIRANJE</t>
  </si>
  <si>
    <t>C</t>
  </si>
  <si>
    <t>UKUPNO PRORAČUN OPĆINE</t>
  </si>
  <si>
    <t>1. = (6+7+8)</t>
  </si>
  <si>
    <t>UKUPNI PRIHODI I PRIMICI</t>
  </si>
  <si>
    <t>2. = (3+4+5)</t>
  </si>
  <si>
    <t>UKUPNI RASHODI I IZDACI</t>
  </si>
  <si>
    <t>3. = (1.-2.)</t>
  </si>
  <si>
    <t>RAZLIKA(1-2)višak+/manjak-</t>
  </si>
  <si>
    <t>Članak 2.</t>
  </si>
  <si>
    <t>Prihodi i primitci kao i rashodi i izdaci po grupama utvrđuju se kako slijedi:</t>
  </si>
  <si>
    <t>Vrste izvora financiranja</t>
  </si>
  <si>
    <t>Broj računa / šifarska oznaka</t>
  </si>
  <si>
    <t xml:space="preserve">   NAZIV </t>
  </si>
  <si>
    <t>Plan</t>
  </si>
  <si>
    <t>UKUPNO PRIHODA/PRIMITAKA</t>
  </si>
  <si>
    <t>Prihodi poslovanja</t>
  </si>
  <si>
    <t>Prihodi od poreza</t>
  </si>
  <si>
    <t>Porezi i prirez na dohodak</t>
  </si>
  <si>
    <t>Porez na imovinu</t>
  </si>
  <si>
    <t>Porezi na robu i usluge</t>
  </si>
  <si>
    <t>Potpore</t>
  </si>
  <si>
    <t>Potpore iz proračuna</t>
  </si>
  <si>
    <t>Prihod od imovine</t>
  </si>
  <si>
    <t>Prihodi od financijske imovine</t>
  </si>
  <si>
    <t>Prihodi od nefinancijske imovine</t>
  </si>
  <si>
    <t>Administrativne (upravne) pristojbe</t>
  </si>
  <si>
    <t>Prihod od prodaje nefinancijske imovine</t>
  </si>
  <si>
    <t>Prihodi od prodaje materijalne imovine - prir. bogat.</t>
  </si>
  <si>
    <t>Prihodi od prodaje proizvedene dugotrajne imovine</t>
  </si>
  <si>
    <t>Prihodi od prodaje građevinskih objekata</t>
  </si>
  <si>
    <t>Primljeni zajmovi od banaka i ostalih financijskih institucija izvan javnog sektora</t>
  </si>
  <si>
    <t>UKUPNO RASHODI/IZDACI</t>
  </si>
  <si>
    <t>Naknada troškova zaposlenima</t>
  </si>
  <si>
    <t xml:space="preserve"> Ostali nespomenuti rashodi poslovanja</t>
  </si>
  <si>
    <t>Ostali financijski rashodi</t>
  </si>
  <si>
    <t xml:space="preserve">Naknada građanima i kućanstvima </t>
  </si>
  <si>
    <t xml:space="preserve"> Rashodi za nabavu nefinancijske imovine</t>
  </si>
  <si>
    <t>Rashodi za nabavu neproizvedene dug.imovine</t>
  </si>
  <si>
    <t>Materijalna imovina prirodna bogatstva</t>
  </si>
  <si>
    <t>Rashodi za proizv.dugotraj. imovin</t>
  </si>
  <si>
    <t>Otplata glavnice primljenih zajmova od banaka</t>
  </si>
  <si>
    <t>Ukupno po izvorima:</t>
  </si>
  <si>
    <t>Članak 3.</t>
  </si>
  <si>
    <t>FINANCIJSKI PLAN PROJEKTA</t>
  </si>
  <si>
    <t>(INVESTICIJE)</t>
  </si>
  <si>
    <t>u kunama - tekuće cijene</t>
  </si>
  <si>
    <t>Datum</t>
  </si>
  <si>
    <t>Šifra</t>
  </si>
  <si>
    <t>Naziv</t>
  </si>
  <si>
    <t>Potvrda DIP</t>
  </si>
  <si>
    <t>Proračunski korisnik:</t>
  </si>
  <si>
    <t>Potvrda LD/DPU</t>
  </si>
  <si>
    <t>Općina/grad/županija:</t>
  </si>
  <si>
    <t>Lokacijska dozvola:</t>
  </si>
  <si>
    <t>Strateški dokument JLP(R)S:</t>
  </si>
  <si>
    <t>Strateški razvojni program Općine Proložac-cilj 3. mjera 8. aktivnost 21.</t>
  </si>
  <si>
    <t>Potvrda IP</t>
  </si>
  <si>
    <t>Glavni program:</t>
  </si>
  <si>
    <t>Građevinska dozvola</t>
  </si>
  <si>
    <t>Program:</t>
  </si>
  <si>
    <t>Početak radova:</t>
  </si>
  <si>
    <t>Projekt (investicija):</t>
  </si>
  <si>
    <t>Izmjena IP</t>
  </si>
  <si>
    <t>Investitor:</t>
  </si>
  <si>
    <t>Uporabna dozvola</t>
  </si>
  <si>
    <t>Namjena i cilj:izgradnja kanalizaciske mreže na području općine omogućit će podizanje kvalitete života i očuvanje odnosno zaštiti okoliša kao pretpostavku za razvoj turizma kao jedne od nadopunavajućih djelatnosti u integralnom razvoju Općine Proložac</t>
  </si>
  <si>
    <t>Predaja na  uporabu</t>
  </si>
  <si>
    <t>Konačni obračun</t>
  </si>
  <si>
    <t>Prijenos u dugotr. nefinan. imovinu</t>
  </si>
  <si>
    <t>Proj.uključuje gradnju (DA/NE):</t>
  </si>
  <si>
    <t>RASHODI ZA INVESTICIJE</t>
  </si>
  <si>
    <t>Ukupno</t>
  </si>
  <si>
    <t>Izvršeno do</t>
  </si>
  <si>
    <t>Osigurano u proračunu ili</t>
  </si>
  <si>
    <t>Planirano financiranje investicije</t>
  </si>
  <si>
    <t>2 do 7</t>
  </si>
  <si>
    <t>tekuće godine</t>
  </si>
  <si>
    <t>Godina n+1</t>
  </si>
  <si>
    <t>Godina n+2</t>
  </si>
  <si>
    <t>Godina n+3</t>
  </si>
  <si>
    <t>Nakon godine n+3</t>
  </si>
  <si>
    <t>Račun</t>
  </si>
  <si>
    <t>Naziv računa računskog plana</t>
  </si>
  <si>
    <t>Ukupno rashodi</t>
  </si>
  <si>
    <t>IZVORI FINANCIRANJA</t>
  </si>
  <si>
    <t>1.</t>
  </si>
  <si>
    <t>Ukupno 1.</t>
  </si>
  <si>
    <t>2.</t>
  </si>
  <si>
    <t>Ukupno 2.</t>
  </si>
  <si>
    <t>3.</t>
  </si>
  <si>
    <t>Ukupno 3.</t>
  </si>
  <si>
    <t>4.</t>
  </si>
  <si>
    <t>Ukupno 4.</t>
  </si>
  <si>
    <t>5.</t>
  </si>
  <si>
    <t>Ukupno 5.</t>
  </si>
  <si>
    <t>6.</t>
  </si>
  <si>
    <t>Prihodi od prodaje ili zamjene nefinancijske imovine i naknade s naslova osiguranja</t>
  </si>
  <si>
    <t>Ukupno 6.</t>
  </si>
  <si>
    <t>7.</t>
  </si>
  <si>
    <t>Namjenski primici</t>
  </si>
  <si>
    <t>Ukupno 7.</t>
  </si>
  <si>
    <t>IZVORI SVEUKUPNO:</t>
  </si>
  <si>
    <t>Napomena:</t>
  </si>
  <si>
    <t xml:space="preserve">Izradio: </t>
  </si>
  <si>
    <t>Datum:</t>
  </si>
  <si>
    <t>Odgovorna osoba: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</si>
  <si>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</si>
  <si>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II. POSEBNI DIO</t>
  </si>
  <si>
    <t>Rashodi i izdaci po organizacijskoj i programskoj klasifikaciji utvrđuju se kako slijedi:</t>
  </si>
  <si>
    <t>Aktivnost:          Nabava auto guma</t>
  </si>
  <si>
    <t xml:space="preserve">Aktivnost:          Nabava sitnog inventara </t>
  </si>
  <si>
    <t>Aktivnost:          Odvjetnici - usluge</t>
  </si>
  <si>
    <t>10 - brisati</t>
  </si>
  <si>
    <t>14  - brisati</t>
  </si>
  <si>
    <t>15  - brisati</t>
  </si>
  <si>
    <t>19  - brisati</t>
  </si>
  <si>
    <t>20  - brisati</t>
  </si>
  <si>
    <t>27  - brisati</t>
  </si>
  <si>
    <t>25  - brisati</t>
  </si>
  <si>
    <t>55  - brisati</t>
  </si>
  <si>
    <t>64 i dio 55</t>
  </si>
  <si>
    <t>A1010 02</t>
  </si>
  <si>
    <t>A1010 04</t>
  </si>
  <si>
    <t>A1010 05</t>
  </si>
  <si>
    <t>A1010 06</t>
  </si>
  <si>
    <t>Aktivnost:          Nabava uredskog materijala</t>
  </si>
  <si>
    <t>K1007 00</t>
  </si>
  <si>
    <t>A1002 00</t>
  </si>
  <si>
    <t>A1002 99</t>
  </si>
  <si>
    <t>A1002 98</t>
  </si>
  <si>
    <t>A1002 97</t>
  </si>
  <si>
    <t>A1002 96</t>
  </si>
  <si>
    <t>A1002 95</t>
  </si>
  <si>
    <t>A1002 94</t>
  </si>
  <si>
    <t>Glava 001 02 :    Načelnik Općine</t>
  </si>
  <si>
    <t xml:space="preserve">Glava 001 01 :    Općinsko vijeće </t>
  </si>
  <si>
    <t>RAZDJEL 001 :  OPĆINSKO VIJEĆE, OPĆINSKI NAČELNIK I TIJELA OPĆINSKE UPRAVE</t>
  </si>
  <si>
    <t>Telefon</t>
  </si>
  <si>
    <t>Aktivnost:          Održavanje zelenih površina- javni radovi</t>
  </si>
  <si>
    <t>Program 2: Donošenje i provedba akata i mjera iz djelokruga izvršnih tijela</t>
  </si>
  <si>
    <t>Aktivnost: Administrativno, tehničko i stručno osoblje jedinstvenog upravnog odjela</t>
  </si>
  <si>
    <t>Funkcionalna klasifikacija:011 Izvršna i zakonodavna tijela</t>
  </si>
  <si>
    <t>3. Rashodi poslovanja</t>
  </si>
  <si>
    <t>322. Rashodi za materijal i energiju</t>
  </si>
  <si>
    <t>323Rashodi za usluge</t>
  </si>
  <si>
    <t>329. Ostali nespomenuti rashodi</t>
  </si>
  <si>
    <t>34.Financijski rashodi</t>
  </si>
  <si>
    <t>343. Ostali financijski rashodi</t>
  </si>
  <si>
    <t>Materijalni rashodi za lokalne izbore</t>
  </si>
  <si>
    <t>REPUBLIKA HRVATSKA</t>
  </si>
  <si>
    <t>SPLITSKO-DALMATINSKA ŽUPANIJA</t>
  </si>
  <si>
    <t>OPĆINSKO VIJEĆE</t>
  </si>
  <si>
    <t xml:space="preserve">Aktivnost:          Električna energija - Općinska zgrada  </t>
  </si>
  <si>
    <t xml:space="preserve">Tekući projekt:           Popravak školskih objekata </t>
  </si>
  <si>
    <t xml:space="preserve">Kapitalni projekt:        Izgradnja vodovoda Dolića Draga </t>
  </si>
  <si>
    <t xml:space="preserve">Kapitalni projekt:       Izgradnja nogostupa </t>
  </si>
  <si>
    <t>Kapitalni projekt:       Izgradnja javne rasvjete - Područje Općine Lokvičići</t>
  </si>
  <si>
    <t xml:space="preserve">Kapitalni projekt:       Poslovna zona </t>
  </si>
  <si>
    <t>Aktivnost:          Vjerske zajednice -pomoć u radu - župa Krista Kralja Lokvičići</t>
  </si>
  <si>
    <t>Tekući projekt:          Zaštita spomenika kulture - Arheološki lokalitet "Grad"</t>
  </si>
  <si>
    <t xml:space="preserve">Kapitalni projekt:       </t>
  </si>
  <si>
    <t>Program 10:   Program javnih  potreba  u socijalnoj skrbi Općine Lokvičići</t>
  </si>
  <si>
    <t>Kapitalni projekt:       Izgradnja vidikovaca i tematske staze</t>
  </si>
  <si>
    <t>Kapitalni projekt:       Izgradnja kanalizacijskog sustava</t>
  </si>
  <si>
    <t>OPĆINA LOKVIČIĆI</t>
  </si>
  <si>
    <t>Program 04:   Javne potrebe u obrazovanju Općine Lokvičići</t>
  </si>
  <si>
    <t xml:space="preserve">Aktivnost:          Dječiji vrtić sufinanciranje rada </t>
  </si>
  <si>
    <t xml:space="preserve">Kapitalni projekt:       Objekt  dječijeg vrtića </t>
  </si>
  <si>
    <t xml:space="preserve">Aktivnost:          Djelatnost kulturno umjetničkog društva  </t>
  </si>
  <si>
    <t>313. Doprinosi na plaće</t>
  </si>
  <si>
    <t>312. Ostali rashodi za zaposlene</t>
  </si>
  <si>
    <t>31. Rashodi za zaposlene</t>
  </si>
  <si>
    <t>311.Plaće</t>
  </si>
  <si>
    <t>Komunalni doprinosi i naknade</t>
  </si>
  <si>
    <t>Građevinski objekti-</t>
  </si>
  <si>
    <t>Aktivnost:         Općine Lokvičići-otplata glavnice i kamata</t>
  </si>
  <si>
    <t>Aktivnost:          Iznošenje i odvoz smeća-Općinska zgrada i groblje</t>
  </si>
  <si>
    <t xml:space="preserve">Kapitalni projekt:       Izrada  dokumentacije za turističku Zonu </t>
  </si>
  <si>
    <t xml:space="preserve">Aktivnost:          Imotska krajina - novine </t>
  </si>
  <si>
    <t>Prihod od  roba i usluga</t>
  </si>
  <si>
    <t>Aktivnost:          Lokvičići sport-Izgradnja igrališta</t>
  </si>
  <si>
    <t xml:space="preserve">Lokalni izbori </t>
  </si>
  <si>
    <t xml:space="preserve"> Izgradnja sekundarne kanalizacijske mreže </t>
  </si>
  <si>
    <t>Predsjednik Općinskog vijeća</t>
  </si>
  <si>
    <t>Mate Zovko</t>
  </si>
  <si>
    <t>Kapitalni projekt: Izmjena Prostorni  plana</t>
  </si>
  <si>
    <t xml:space="preserve">Aktivnost:          Sufinanciranje  programa za poljoprivrednike </t>
  </si>
  <si>
    <t>2019.</t>
  </si>
  <si>
    <t>Plan 2019</t>
  </si>
  <si>
    <t>Indeks Plan 19</t>
  </si>
  <si>
    <t>Ostali građevinski objekti</t>
  </si>
  <si>
    <t>Program 07:   Razvoj poljoprivrede i gospodarstva</t>
  </si>
  <si>
    <t>Program 09:   Javne potrebe u športu Općine Lokvičići</t>
  </si>
  <si>
    <t>Program 08:   Program javnih potreba u kulturi</t>
  </si>
  <si>
    <t>10. 000</t>
  </si>
  <si>
    <t xml:space="preserve">Kapitalni projekt:       Izgradnja objekata odvodnje </t>
  </si>
  <si>
    <t>Kapitalni projekt:       Izgradnja spoja ceste Dolića Draga na cestu ŽC 6157 Studenci- Proložac</t>
  </si>
  <si>
    <t>Kapitalni projekt: Uređenje Trga Hrvatskih branitelja</t>
  </si>
  <si>
    <t>Aktivnost:         Program izgradnje, uređenja i održavanja javnih hortikulturnih i drugih površina</t>
  </si>
  <si>
    <t>32 Materijalni rashodi</t>
  </si>
  <si>
    <t>321Naknada troškova zaposlenima ( službeni put, naknada troškova prijevoza, stručno usavršavanje)</t>
  </si>
  <si>
    <t>1.= (6+7)</t>
  </si>
  <si>
    <t>1=(3+4+5)</t>
  </si>
  <si>
    <t>A1005 06</t>
  </si>
  <si>
    <t>Aktivnost: Rashodi za zaposlene</t>
  </si>
  <si>
    <t>Funnkcijska klasifikacija: 0113 Jedinstveni upravni odjel radnici ZAŽELI</t>
  </si>
  <si>
    <t>311 Plaće</t>
  </si>
  <si>
    <t>313 Doprinosi na plaće</t>
  </si>
  <si>
    <t>312 Ostali rashodi za zaposlene</t>
  </si>
  <si>
    <t>321 Naknada troškova zaposlenima (službeni put, naknada troškova prijevoza, stručno usavršavanje)</t>
  </si>
  <si>
    <t>32   Materijalni rashodi</t>
  </si>
  <si>
    <t>31   Rashodi za zaposlene, radnici - ZAŽELI</t>
  </si>
  <si>
    <t>3      Rashodi poslovanja</t>
  </si>
  <si>
    <t xml:space="preserve">322 Rashodi za materijal i energiju </t>
  </si>
  <si>
    <t xml:space="preserve">323 Rashodi za usluge </t>
  </si>
  <si>
    <t>372 Ostale naknade građanima i kućanstvima iz proračuna</t>
  </si>
  <si>
    <t>POLUGODIŠNJE IZVJEŠĆE OPĆINE LOKVIČIĆI</t>
  </si>
  <si>
    <t>ZA 01-06.2019.G</t>
  </si>
  <si>
    <t>OSTVARENO</t>
  </si>
  <si>
    <t>01.-06.-2019.</t>
  </si>
  <si>
    <t xml:space="preserve">Ostvareno </t>
  </si>
  <si>
    <t>01.-06.2019</t>
  </si>
  <si>
    <t>Ostvareno</t>
  </si>
  <si>
    <t>01.-06.2019.</t>
  </si>
  <si>
    <t>Ostvareno 01.-06.2019.</t>
  </si>
  <si>
    <t>Prihodi po posebnim propisima - javni radovi</t>
  </si>
  <si>
    <t>URBROJ:2129/08-19-02-01</t>
  </si>
  <si>
    <t>Ovo polugodišnje izvješće stupa na snagu danom donošenja i isto će biti objavljeno u Službenom glasniku Općine Lokvičići</t>
  </si>
  <si>
    <t xml:space="preserve">Na temelju članka 110. Zakona o Proračunu (N.N. 87/08, 136/12 i 15/15), Pravilnika o polugodišnjem i godišnjem izvještaju o izvršenju proračuna (N.N. 24/13 i 102/17) i članka 31. Statuta Općine Lokvičići (Sl. glasnik 01/09), Općinsko Vijeće Općine Lokvičići dana, 10.09.2019.  godine donosi </t>
  </si>
  <si>
    <t>Lokvičići, 10.09.2019.</t>
  </si>
  <si>
    <t>KLASA: 400-08/19-01/05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</si>
</sst>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#,##0.000"/>
    <numFmt numFmtId="172" formatCode="_-* #,##0.000_-;\-* #,##0.00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kn&quot;\ #,##0;\-&quot;kn&quot;\ #,##0"/>
    <numFmt numFmtId="178" formatCode="&quot;kn&quot;\ #,##0;[Red]\-&quot;kn&quot;\ #,##0"/>
    <numFmt numFmtId="179" formatCode="&quot;kn&quot;\ #,##0.00;\-&quot;kn&quot;\ #,##0.00"/>
    <numFmt numFmtId="180" formatCode="&quot;kn&quot;\ #,##0.00;[Red]\-&quot;kn&quot;\ #,##0.00"/>
    <numFmt numFmtId="181" formatCode="#,##0\ &quot;SIT&quot;;\-#,##0\ &quot;SIT&quot;"/>
    <numFmt numFmtId="182" formatCode="#,##0\ &quot;SIT&quot;;[Red]\-#,##0\ &quot;SIT&quot;"/>
    <numFmt numFmtId="183" formatCode="#,##0.00\ &quot;SIT&quot;;\-#,##0.00\ &quot;SIT&quot;"/>
    <numFmt numFmtId="184" formatCode="#,##0.00\ &quot;SIT&quot;;[Red]\-#,##0.00\ &quot;SIT&quot;"/>
    <numFmt numFmtId="185" formatCode="_-* #,##0\ &quot;SIT&quot;_-;\-* #,##0\ &quot;SIT&quot;_-;_-* &quot;-&quot;\ &quot;SIT&quot;_-;_-@_-"/>
    <numFmt numFmtId="186" formatCode="_-* #,##0\ _S_I_T_-;\-* #,##0\ _S_I_T_-;_-* &quot;-&quot;\ _S_I_T_-;_-@_-"/>
    <numFmt numFmtId="187" formatCode="_-* #,##0.00\ &quot;SIT&quot;_-;\-* #,##0.00\ &quot;SIT&quot;_-;_-* &quot;-&quot;??\ &quot;SIT&quot;_-;_-@_-"/>
    <numFmt numFmtId="188" formatCode="_-* #,##0.00\ _S_I_T_-;\-* #,##0.00\ _S_I_T_-;_-* &quot;-&quot;??\ _S_I_T_-;_-@_-"/>
    <numFmt numFmtId="189" formatCode="#,##0_ ;[Red]\-#,##0\ 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_-* #,##0.0\ _k_n_-;\-* #,##0.0\ _k_n_-;_-* &quot;-&quot;??\ _k_n_-;_-@_-"/>
    <numFmt numFmtId="194" formatCode="_-* #,##0\ _k_n_-;\-* #,##0\ _k_n_-;_-* &quot;-&quot;??\ _k_n_-;_-@_-"/>
    <numFmt numFmtId="195" formatCode="0.0"/>
    <numFmt numFmtId="196" formatCode="_(* #,##0.00_);_(* \(#,##0.00\);_(* &quot;-&quot;??_);_(@_)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_-* #,##0.00\ [$kn-41A]_-;\-* #,##0.00\ [$kn-41A]_-;_-* &quot;-&quot;??\ [$kn-41A]_-;_-@_-"/>
    <numFmt numFmtId="204" formatCode="_-* #,##0.000\ [$kn-41A]_-;\-* #,##0.000\ [$kn-41A]_-;_-* &quot;-&quot;??\ [$kn-41A]_-;_-@_-"/>
    <numFmt numFmtId="205" formatCode="_-* #,##0.0000\ [$kn-41A]_-;\-* #,##0.0000\ [$kn-41A]_-;_-* &quot;-&quot;??\ [$kn-41A]_-;_-@_-"/>
    <numFmt numFmtId="206" formatCode="[$-41A]d\.\ mmmm\ yyyy\."/>
    <numFmt numFmtId="207" formatCode="#,##0.00\ &quot;kn&quot;"/>
    <numFmt numFmtId="208" formatCode="#,##0.000\ &quot;kn&quot;"/>
    <numFmt numFmtId="209" formatCode="#,##0.0\ &quot;kn&quot;"/>
    <numFmt numFmtId="210" formatCode="#,##0\ &quot;kn&quot;"/>
    <numFmt numFmtId="211" formatCode="_-* #,##0.0\ &quot;kn&quot;_-;\-* #,##0.0\ &quot;kn&quot;_-;_-* &quot;-&quot;??\ &quot;kn&quot;_-;_-@_-"/>
    <numFmt numFmtId="212" formatCode="_-* #,##0\ &quot;kn&quot;_-;\-* #,##0\ &quot;kn&quot;_-;_-* &quot;-&quot;??\ &quot;kn&quot;_-;_-@_-"/>
    <numFmt numFmtId="213" formatCode="_-* #,##0.0\ &quot;kn&quot;_-;\-* #,##0.0\ &quot;kn&quot;_-;_-* &quot;-&quot;?\ &quot;kn&quot;_-;_-@_-"/>
    <numFmt numFmtId="214" formatCode="_-* #,##0.0\ _k_n_-;\-* #,##0.0\ _k_n_-;_-* &quot;-&quot;?\ _k_n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bgColor indexed="22"/>
      </patternFill>
    </fill>
    <fill>
      <patternFill patternType="lightGray"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17" fillId="39" borderId="7" applyNumberFormat="0" applyAlignment="0" applyProtection="0"/>
    <xf numFmtId="0" fontId="72" fillId="47" borderId="8" applyNumberFormat="0" applyAlignment="0" applyProtection="0"/>
    <xf numFmtId="0" fontId="14" fillId="0" borderId="9" applyNumberFormat="0" applyFill="0" applyAlignment="0" applyProtection="0"/>
    <xf numFmtId="0" fontId="73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77" fillId="50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79" fillId="51" borderId="14" applyNumberFormat="0" applyAlignment="0" applyProtection="0"/>
    <xf numFmtId="4" fontId="18" fillId="49" borderId="15" applyNumberFormat="0" applyProtection="0">
      <alignment vertical="center"/>
    </xf>
    <xf numFmtId="4" fontId="19" fillId="49" borderId="15" applyNumberFormat="0" applyProtection="0">
      <alignment vertical="center"/>
    </xf>
    <xf numFmtId="4" fontId="18" fillId="49" borderId="15" applyNumberFormat="0" applyProtection="0">
      <alignment horizontal="left" vertical="center" indent="1"/>
    </xf>
    <xf numFmtId="0" fontId="18" fillId="49" borderId="15" applyNumberFormat="0" applyProtection="0">
      <alignment horizontal="left" vertical="top" indent="1"/>
    </xf>
    <xf numFmtId="4" fontId="18" fillId="52" borderId="0" applyNumberFormat="0" applyProtection="0">
      <alignment horizontal="left" vertical="center" indent="1"/>
    </xf>
    <xf numFmtId="4" fontId="20" fillId="3" borderId="15" applyNumberFormat="0" applyProtection="0">
      <alignment horizontal="right" vertical="center"/>
    </xf>
    <xf numFmtId="4" fontId="20" fillId="15" borderId="15" applyNumberFormat="0" applyProtection="0">
      <alignment horizontal="right" vertical="center"/>
    </xf>
    <xf numFmtId="4" fontId="20" fillId="35" borderId="15" applyNumberFormat="0" applyProtection="0">
      <alignment horizontal="right" vertical="center"/>
    </xf>
    <xf numFmtId="4" fontId="20" fillId="17" borderId="15" applyNumberFormat="0" applyProtection="0">
      <alignment horizontal="right" vertical="center"/>
    </xf>
    <xf numFmtId="4" fontId="20" fillId="27" borderId="15" applyNumberFormat="0" applyProtection="0">
      <alignment horizontal="right" vertical="center"/>
    </xf>
    <xf numFmtId="4" fontId="20" fillId="37" borderId="15" applyNumberFormat="0" applyProtection="0">
      <alignment horizontal="right" vertical="center"/>
    </xf>
    <xf numFmtId="4" fontId="20" fillId="36" borderId="15" applyNumberFormat="0" applyProtection="0">
      <alignment horizontal="right" vertical="center"/>
    </xf>
    <xf numFmtId="4" fontId="20" fillId="53" borderId="15" applyNumberFormat="0" applyProtection="0">
      <alignment horizontal="right" vertical="center"/>
    </xf>
    <xf numFmtId="4" fontId="20" fillId="16" borderId="15" applyNumberFormat="0" applyProtection="0">
      <alignment horizontal="right" vertical="center"/>
    </xf>
    <xf numFmtId="4" fontId="18" fillId="54" borderId="16" applyNumberFormat="0" applyProtection="0">
      <alignment horizontal="left" vertical="center" indent="1"/>
    </xf>
    <xf numFmtId="4" fontId="20" fillId="55" borderId="0" applyNumberFormat="0" applyProtection="0">
      <alignment horizontal="left" vertical="center" indent="1"/>
    </xf>
    <xf numFmtId="4" fontId="21" fillId="56" borderId="0" applyNumberFormat="0" applyProtection="0">
      <alignment horizontal="left" vertical="center" indent="1"/>
    </xf>
    <xf numFmtId="4" fontId="18" fillId="52" borderId="15" applyNumberFormat="0" applyProtection="0">
      <alignment horizontal="center" vertical="top"/>
    </xf>
    <xf numFmtId="4" fontId="20" fillId="55" borderId="0" applyNumberFormat="0" applyProtection="0">
      <alignment horizontal="left" vertical="center" indent="1"/>
    </xf>
    <xf numFmtId="4" fontId="20" fillId="52" borderId="0" applyNumberFormat="0" applyProtection="0">
      <alignment horizontal="left" vertical="center" indent="1"/>
    </xf>
    <xf numFmtId="0" fontId="22" fillId="56" borderId="15" applyNumberFormat="0" applyProtection="0">
      <alignment horizontal="left" vertical="center" indent="1"/>
    </xf>
    <xf numFmtId="0" fontId="22" fillId="56" borderId="15" applyNumberFormat="0" applyProtection="0">
      <alignment horizontal="left" vertical="top" indent="1"/>
    </xf>
    <xf numFmtId="0" fontId="22" fillId="52" borderId="15" applyNumberFormat="0" applyProtection="0">
      <alignment horizontal="left" vertical="center" indent="1"/>
    </xf>
    <xf numFmtId="0" fontId="0" fillId="52" borderId="15" applyNumberFormat="0" applyProtection="0">
      <alignment horizontal="left" vertical="top" indent="1"/>
    </xf>
    <xf numFmtId="0" fontId="0" fillId="14" borderId="15" applyNumberFormat="0" applyProtection="0">
      <alignment horizontal="left" vertical="center" indent="1"/>
    </xf>
    <xf numFmtId="0" fontId="0" fillId="14" borderId="15" applyNumberFormat="0" applyProtection="0">
      <alignment horizontal="left" vertical="top" indent="1"/>
    </xf>
    <xf numFmtId="0" fontId="0" fillId="55" borderId="15" applyNumberFormat="0" applyProtection="0">
      <alignment horizontal="left" vertical="center" indent="1"/>
    </xf>
    <xf numFmtId="0" fontId="0" fillId="55" borderId="15" applyNumberFormat="0" applyProtection="0">
      <alignment horizontal="left" vertical="top" indent="1"/>
    </xf>
    <xf numFmtId="4" fontId="20" fillId="38" borderId="15" applyNumberFormat="0" applyProtection="0">
      <alignment vertical="center"/>
    </xf>
    <xf numFmtId="4" fontId="23" fillId="38" borderId="15" applyNumberFormat="0" applyProtection="0">
      <alignment vertical="center"/>
    </xf>
    <xf numFmtId="4" fontId="20" fillId="38" borderId="15" applyNumberFormat="0" applyProtection="0">
      <alignment horizontal="left" vertical="center" indent="1"/>
    </xf>
    <xf numFmtId="0" fontId="20" fillId="38" borderId="15" applyNumberFormat="0" applyProtection="0">
      <alignment horizontal="left" vertical="top" indent="1"/>
    </xf>
    <xf numFmtId="4" fontId="24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0" fillId="52" borderId="15" applyNumberFormat="0" applyProtection="0">
      <alignment horizontal="left" vertical="center" indent="1"/>
    </xf>
    <xf numFmtId="0" fontId="18" fillId="52" borderId="15" applyNumberFormat="0" applyProtection="0">
      <alignment horizontal="center" vertical="top" wrapText="1"/>
    </xf>
    <xf numFmtId="4" fontId="25" fillId="57" borderId="0" applyNumberFormat="0" applyProtection="0">
      <alignment horizontal="left" vertical="center" indent="1"/>
    </xf>
    <xf numFmtId="4" fontId="26" fillId="55" borderId="15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58" borderId="8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3" fontId="33" fillId="0" borderId="0" xfId="0" applyNumberFormat="1" applyFont="1" applyAlignment="1">
      <alignment/>
    </xf>
    <xf numFmtId="170" fontId="33" fillId="0" borderId="0" xfId="138" applyNumberFormat="1" applyFont="1" applyAlignment="1">
      <alignment/>
    </xf>
    <xf numFmtId="3" fontId="30" fillId="39" borderId="0" xfId="0" applyNumberFormat="1" applyFont="1" applyFill="1" applyAlignment="1">
      <alignment horizontal="center"/>
    </xf>
    <xf numFmtId="3" fontId="30" fillId="39" borderId="0" xfId="138" applyNumberFormat="1" applyFont="1" applyFill="1" applyAlignment="1" quotePrefix="1">
      <alignment horizontal="center"/>
    </xf>
    <xf numFmtId="3" fontId="30" fillId="39" borderId="0" xfId="0" applyNumberFormat="1" applyFont="1" applyFill="1" applyAlignment="1" quotePrefix="1">
      <alignment horizontal="center"/>
    </xf>
    <xf numFmtId="3" fontId="34" fillId="59" borderId="0" xfId="0" applyNumberFormat="1" applyFont="1" applyFill="1" applyAlignment="1">
      <alignment/>
    </xf>
    <xf numFmtId="3" fontId="30" fillId="14" borderId="0" xfId="0" applyNumberFormat="1" applyFont="1" applyFill="1" applyAlignment="1">
      <alignment/>
    </xf>
    <xf numFmtId="0" fontId="33" fillId="0" borderId="0" xfId="0" applyFont="1" applyAlignment="1">
      <alignment/>
    </xf>
    <xf numFmtId="172" fontId="33" fillId="0" borderId="0" xfId="138" applyNumberFormat="1" applyFont="1" applyAlignment="1">
      <alignment/>
    </xf>
    <xf numFmtId="3" fontId="30" fillId="0" borderId="0" xfId="0" applyNumberFormat="1" applyFont="1" applyAlignment="1">
      <alignment wrapText="1"/>
    </xf>
    <xf numFmtId="172" fontId="33" fillId="0" borderId="0" xfId="138" applyNumberFormat="1" applyFont="1" applyAlignment="1">
      <alignment wrapText="1"/>
    </xf>
    <xf numFmtId="168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 wrapText="1"/>
    </xf>
    <xf numFmtId="171" fontId="33" fillId="0" borderId="0" xfId="0" applyNumberFormat="1" applyFont="1" applyAlignment="1">
      <alignment wrapText="1"/>
    </xf>
    <xf numFmtId="3" fontId="33" fillId="0" borderId="0" xfId="138" applyNumberFormat="1" applyFont="1" applyAlignment="1">
      <alignment/>
    </xf>
    <xf numFmtId="168" fontId="39" fillId="0" borderId="0" xfId="87" applyNumberFormat="1" applyFont="1">
      <alignment/>
      <protection/>
    </xf>
    <xf numFmtId="0" fontId="39" fillId="0" borderId="0" xfId="87" applyFont="1">
      <alignment/>
      <protection/>
    </xf>
    <xf numFmtId="0" fontId="37" fillId="0" borderId="0" xfId="87" applyFont="1" applyAlignment="1">
      <alignment horizontal="justify"/>
      <protection/>
    </xf>
    <xf numFmtId="0" fontId="41" fillId="0" borderId="0" xfId="87" applyFont="1" applyAlignment="1">
      <alignment horizontal="center"/>
      <protection/>
    </xf>
    <xf numFmtId="0" fontId="37" fillId="0" borderId="0" xfId="87" applyFont="1">
      <alignment/>
      <protection/>
    </xf>
    <xf numFmtId="0" fontId="41" fillId="0" borderId="0" xfId="87" applyFont="1">
      <alignment/>
      <protection/>
    </xf>
    <xf numFmtId="0" fontId="42" fillId="0" borderId="0" xfId="87" applyFont="1">
      <alignment/>
      <protection/>
    </xf>
    <xf numFmtId="0" fontId="37" fillId="60" borderId="19" xfId="87" applyFont="1" applyFill="1" applyBorder="1" applyAlignment="1">
      <alignment vertical="top" wrapText="1"/>
      <protection/>
    </xf>
    <xf numFmtId="0" fontId="37" fillId="60" borderId="20" xfId="87" applyFont="1" applyFill="1" applyBorder="1" applyAlignment="1">
      <alignment horizontal="center" vertical="top" wrapText="1"/>
      <protection/>
    </xf>
    <xf numFmtId="0" fontId="37" fillId="60" borderId="20" xfId="87" applyFont="1" applyFill="1" applyBorder="1" applyAlignment="1">
      <alignment vertical="top" wrapText="1"/>
      <protection/>
    </xf>
    <xf numFmtId="168" fontId="37" fillId="60" borderId="20" xfId="87" applyNumberFormat="1" applyFont="1" applyFill="1" applyBorder="1" applyAlignment="1">
      <alignment vertical="top" wrapText="1"/>
      <protection/>
    </xf>
    <xf numFmtId="0" fontId="41" fillId="0" borderId="21" xfId="87" applyFont="1" applyBorder="1" applyAlignment="1">
      <alignment horizontal="center" vertical="top" wrapText="1"/>
      <protection/>
    </xf>
    <xf numFmtId="0" fontId="37" fillId="0" borderId="22" xfId="87" applyFont="1" applyBorder="1" applyAlignment="1">
      <alignment horizontal="center" vertical="top" wrapText="1"/>
      <protection/>
    </xf>
    <xf numFmtId="0" fontId="43" fillId="0" borderId="23" xfId="87" applyFont="1" applyBorder="1" applyAlignment="1">
      <alignment vertical="top" wrapText="1"/>
      <protection/>
    </xf>
    <xf numFmtId="0" fontId="37" fillId="0" borderId="24" xfId="87" applyFont="1" applyBorder="1" applyAlignment="1">
      <alignment horizontal="center" vertical="top" wrapText="1"/>
      <protection/>
    </xf>
    <xf numFmtId="0" fontId="41" fillId="0" borderId="25" xfId="87" applyFont="1" applyBorder="1" applyAlignment="1">
      <alignment horizontal="center" vertical="top" wrapText="1"/>
      <protection/>
    </xf>
    <xf numFmtId="0" fontId="37" fillId="0" borderId="26" xfId="87" applyFont="1" applyBorder="1" applyAlignment="1">
      <alignment vertical="top" wrapText="1"/>
      <protection/>
    </xf>
    <xf numFmtId="3" fontId="43" fillId="0" borderId="26" xfId="87" applyNumberFormat="1" applyFont="1" applyBorder="1" applyAlignment="1">
      <alignment horizontal="right" vertical="top" wrapText="1"/>
      <protection/>
    </xf>
    <xf numFmtId="168" fontId="43" fillId="0" borderId="26" xfId="87" applyNumberFormat="1" applyFont="1" applyBorder="1" applyAlignment="1">
      <alignment horizontal="right" vertical="top" wrapText="1"/>
      <protection/>
    </xf>
    <xf numFmtId="0" fontId="37" fillId="0" borderId="27" xfId="87" applyFont="1" applyBorder="1" applyAlignment="1">
      <alignment vertical="top" wrapText="1"/>
      <protection/>
    </xf>
    <xf numFmtId="3" fontId="43" fillId="0" borderId="27" xfId="87" applyNumberFormat="1" applyFont="1" applyBorder="1" applyAlignment="1">
      <alignment horizontal="right" vertical="top" wrapText="1"/>
      <protection/>
    </xf>
    <xf numFmtId="168" fontId="43" fillId="0" borderId="27" xfId="87" applyNumberFormat="1" applyFont="1" applyBorder="1" applyAlignment="1">
      <alignment horizontal="right" vertical="top" wrapText="1"/>
      <protection/>
    </xf>
    <xf numFmtId="0" fontId="41" fillId="0" borderId="27" xfId="87" applyFont="1" applyBorder="1" applyAlignment="1">
      <alignment vertical="top" wrapText="1"/>
      <protection/>
    </xf>
    <xf numFmtId="0" fontId="37" fillId="0" borderId="21" xfId="87" applyFont="1" applyFill="1" applyBorder="1" applyAlignment="1">
      <alignment vertical="top" wrapText="1"/>
      <protection/>
    </xf>
    <xf numFmtId="3" fontId="43" fillId="0" borderId="0" xfId="87" applyNumberFormat="1" applyFont="1">
      <alignment/>
      <protection/>
    </xf>
    <xf numFmtId="168" fontId="43" fillId="0" borderId="0" xfId="87" applyNumberFormat="1" applyFont="1">
      <alignment/>
      <protection/>
    </xf>
    <xf numFmtId="0" fontId="37" fillId="61" borderId="28" xfId="87" applyFont="1" applyFill="1" applyBorder="1" applyAlignment="1">
      <alignment vertical="top" wrapText="1"/>
      <protection/>
    </xf>
    <xf numFmtId="0" fontId="37" fillId="61" borderId="29" xfId="87" applyFont="1" applyFill="1" applyBorder="1" applyAlignment="1">
      <alignment horizontal="center" vertical="top" wrapText="1"/>
      <protection/>
    </xf>
    <xf numFmtId="0" fontId="37" fillId="61" borderId="29" xfId="87" applyFont="1" applyFill="1" applyBorder="1" applyAlignment="1">
      <alignment vertical="top" wrapText="1"/>
      <protection/>
    </xf>
    <xf numFmtId="168" fontId="37" fillId="61" borderId="29" xfId="87" applyNumberFormat="1" applyFont="1" applyFill="1" applyBorder="1" applyAlignment="1">
      <alignment vertical="top" wrapText="1"/>
      <protection/>
    </xf>
    <xf numFmtId="0" fontId="44" fillId="0" borderId="0" xfId="87" applyFont="1">
      <alignment/>
      <protection/>
    </xf>
    <xf numFmtId="0" fontId="37" fillId="61" borderId="22" xfId="87" applyFont="1" applyFill="1" applyBorder="1" applyAlignment="1">
      <alignment vertical="top" wrapText="1"/>
      <protection/>
    </xf>
    <xf numFmtId="0" fontId="37" fillId="61" borderId="21" xfId="87" applyFont="1" applyFill="1" applyBorder="1" applyAlignment="1">
      <alignment horizontal="center" vertical="top" wrapText="1"/>
      <protection/>
    </xf>
    <xf numFmtId="0" fontId="37" fillId="61" borderId="21" xfId="87" applyFont="1" applyFill="1" applyBorder="1" applyAlignment="1">
      <alignment vertical="top" wrapText="1"/>
      <protection/>
    </xf>
    <xf numFmtId="168" fontId="37" fillId="61" borderId="21" xfId="87" applyNumberFormat="1" applyFont="1" applyFill="1" applyBorder="1" applyAlignment="1">
      <alignment vertical="top" wrapText="1"/>
      <protection/>
    </xf>
    <xf numFmtId="0" fontId="45" fillId="0" borderId="0" xfId="87" applyFont="1">
      <alignment/>
      <protection/>
    </xf>
    <xf numFmtId="0" fontId="41" fillId="0" borderId="30" xfId="87" applyFont="1" applyBorder="1" applyAlignment="1">
      <alignment horizontal="center" vertical="top"/>
      <protection/>
    </xf>
    <xf numFmtId="0" fontId="46" fillId="0" borderId="30" xfId="87" applyFont="1" applyBorder="1" applyAlignment="1">
      <alignment horizontal="center" vertical="top"/>
      <protection/>
    </xf>
    <xf numFmtId="0" fontId="39" fillId="0" borderId="0" xfId="87" applyFont="1" applyBorder="1">
      <alignment/>
      <protection/>
    </xf>
    <xf numFmtId="0" fontId="41" fillId="0" borderId="31" xfId="87" applyFont="1" applyBorder="1" applyAlignment="1">
      <alignment vertical="top"/>
      <protection/>
    </xf>
    <xf numFmtId="0" fontId="46" fillId="0" borderId="31" xfId="87" applyFont="1" applyBorder="1" applyAlignment="1">
      <alignment horizontal="center" vertical="top"/>
      <protection/>
    </xf>
    <xf numFmtId="0" fontId="47" fillId="0" borderId="0" xfId="87" applyFont="1" applyBorder="1" applyAlignment="1">
      <alignment horizontal="center" wrapText="1"/>
      <protection/>
    </xf>
    <xf numFmtId="0" fontId="41" fillId="0" borderId="0" xfId="87" applyFont="1" applyBorder="1" applyAlignment="1">
      <alignment vertical="top"/>
      <protection/>
    </xf>
    <xf numFmtId="0" fontId="46" fillId="0" borderId="0" xfId="87" applyFont="1" applyBorder="1" applyAlignment="1">
      <alignment horizontal="center" vertical="top"/>
      <protection/>
    </xf>
    <xf numFmtId="0" fontId="37" fillId="0" borderId="32" xfId="87" applyFont="1" applyBorder="1">
      <alignment/>
      <protection/>
    </xf>
    <xf numFmtId="0" fontId="41" fillId="0" borderId="32" xfId="87" applyFont="1" applyBorder="1" applyAlignment="1">
      <alignment vertical="top" wrapText="1"/>
      <protection/>
    </xf>
    <xf numFmtId="3" fontId="41" fillId="0" borderId="32" xfId="87" applyNumberFormat="1" applyFont="1" applyBorder="1" applyAlignment="1">
      <alignment horizontal="right" vertical="top" wrapText="1"/>
      <protection/>
    </xf>
    <xf numFmtId="0" fontId="44" fillId="0" borderId="33" xfId="87" applyFont="1" applyBorder="1">
      <alignment/>
      <protection/>
    </xf>
    <xf numFmtId="0" fontId="43" fillId="0" borderId="33" xfId="87" applyFont="1" applyBorder="1" applyAlignment="1">
      <alignment horizontal="left" vertical="top" wrapText="1"/>
      <protection/>
    </xf>
    <xf numFmtId="0" fontId="43" fillId="0" borderId="33" xfId="87" applyFont="1" applyBorder="1" applyAlignment="1">
      <alignment vertical="top" wrapText="1"/>
      <protection/>
    </xf>
    <xf numFmtId="3" fontId="43" fillId="0" borderId="33" xfId="87" applyNumberFormat="1" applyFont="1" applyBorder="1" applyAlignment="1">
      <alignment horizontal="right" vertical="top" wrapText="1"/>
      <protection/>
    </xf>
    <xf numFmtId="0" fontId="44" fillId="0" borderId="33" xfId="87" applyFont="1" applyBorder="1" quotePrefix="1">
      <alignment/>
      <protection/>
    </xf>
    <xf numFmtId="0" fontId="39" fillId="0" borderId="33" xfId="87" applyFont="1" applyBorder="1" applyAlignment="1">
      <alignment horizontal="left" vertical="top" wrapText="1"/>
      <protection/>
    </xf>
    <xf numFmtId="0" fontId="48" fillId="0" borderId="33" xfId="87" applyFont="1" applyBorder="1">
      <alignment/>
      <protection/>
    </xf>
    <xf numFmtId="3" fontId="39" fillId="0" borderId="33" xfId="87" applyNumberFormat="1" applyFont="1" applyBorder="1" applyAlignment="1">
      <alignment horizontal="right" vertical="top" wrapText="1"/>
      <protection/>
    </xf>
    <xf numFmtId="0" fontId="49" fillId="0" borderId="33" xfId="87" applyFont="1" applyBorder="1">
      <alignment/>
      <protection/>
    </xf>
    <xf numFmtId="0" fontId="41" fillId="0" borderId="33" xfId="87" applyFont="1" applyBorder="1" applyAlignment="1">
      <alignment vertical="top" wrapText="1"/>
      <protection/>
    </xf>
    <xf numFmtId="0" fontId="39" fillId="0" borderId="33" xfId="87" applyFont="1" applyBorder="1" applyAlignment="1">
      <alignment vertical="top" wrapText="1"/>
      <protection/>
    </xf>
    <xf numFmtId="0" fontId="43" fillId="0" borderId="0" xfId="87" applyFont="1">
      <alignment/>
      <protection/>
    </xf>
    <xf numFmtId="0" fontId="50" fillId="0" borderId="0" xfId="87" applyFont="1">
      <alignment/>
      <protection/>
    </xf>
    <xf numFmtId="0" fontId="51" fillId="0" borderId="0" xfId="87" applyFont="1">
      <alignment/>
      <protection/>
    </xf>
    <xf numFmtId="0" fontId="50" fillId="0" borderId="0" xfId="87" applyFont="1" applyBorder="1">
      <alignment/>
      <protection/>
    </xf>
    <xf numFmtId="0" fontId="52" fillId="0" borderId="33" xfId="87" applyFont="1" applyBorder="1">
      <alignment/>
      <protection/>
    </xf>
    <xf numFmtId="0" fontId="37" fillId="0" borderId="33" xfId="87" applyFont="1" applyBorder="1" applyAlignment="1">
      <alignment vertical="top" wrapText="1"/>
      <protection/>
    </xf>
    <xf numFmtId="0" fontId="44" fillId="0" borderId="0" xfId="87" applyFont="1" applyBorder="1" quotePrefix="1">
      <alignment/>
      <protection/>
    </xf>
    <xf numFmtId="0" fontId="44" fillId="0" borderId="0" xfId="87" applyFont="1" applyBorder="1">
      <alignment/>
      <protection/>
    </xf>
    <xf numFmtId="0" fontId="39" fillId="0" borderId="0" xfId="87" applyFont="1" applyBorder="1" applyAlignment="1">
      <alignment vertical="top" wrapText="1"/>
      <protection/>
    </xf>
    <xf numFmtId="0" fontId="48" fillId="0" borderId="0" xfId="87" applyFont="1" applyBorder="1">
      <alignment/>
      <protection/>
    </xf>
    <xf numFmtId="168" fontId="39" fillId="0" borderId="0" xfId="87" applyNumberFormat="1" applyFont="1" applyBorder="1" applyAlignment="1">
      <alignment horizontal="right" vertical="top" wrapText="1"/>
      <protection/>
    </xf>
    <xf numFmtId="168" fontId="50" fillId="0" borderId="0" xfId="87" applyNumberFormat="1" applyFont="1">
      <alignment/>
      <protection/>
    </xf>
    <xf numFmtId="3" fontId="50" fillId="0" borderId="0" xfId="87" applyNumberFormat="1" applyFont="1" applyBorder="1" applyAlignment="1">
      <alignment horizontal="right" vertical="top" wrapText="1"/>
      <protection/>
    </xf>
    <xf numFmtId="0" fontId="44" fillId="0" borderId="0" xfId="87" applyFont="1" quotePrefix="1">
      <alignment/>
      <protection/>
    </xf>
    <xf numFmtId="0" fontId="39" fillId="0" borderId="34" xfId="87" applyFont="1" applyBorder="1">
      <alignment/>
      <protection/>
    </xf>
    <xf numFmtId="3" fontId="53" fillId="0" borderId="34" xfId="87" applyNumberFormat="1" applyFont="1" applyBorder="1" applyAlignment="1">
      <alignment horizontal="center" vertical="top" wrapText="1"/>
      <protection/>
    </xf>
    <xf numFmtId="0" fontId="39" fillId="0" borderId="32" xfId="87" applyFont="1" applyBorder="1">
      <alignment/>
      <protection/>
    </xf>
    <xf numFmtId="3" fontId="39" fillId="0" borderId="32" xfId="87" applyNumberFormat="1" applyFont="1" applyBorder="1" applyAlignment="1">
      <alignment horizontal="right" vertical="top" wrapText="1"/>
      <protection/>
    </xf>
    <xf numFmtId="0" fontId="39" fillId="0" borderId="33" xfId="87" applyFont="1" applyBorder="1">
      <alignment/>
      <protection/>
    </xf>
    <xf numFmtId="0" fontId="39" fillId="0" borderId="33" xfId="87" applyFont="1" applyBorder="1" quotePrefix="1">
      <alignment/>
      <protection/>
    </xf>
    <xf numFmtId="0" fontId="46" fillId="0" borderId="0" xfId="87" applyFont="1">
      <alignment/>
      <protection/>
    </xf>
    <xf numFmtId="0" fontId="43" fillId="0" borderId="33" xfId="87" applyFont="1" applyBorder="1" applyAlignment="1">
      <alignment horizontal="right"/>
      <protection/>
    </xf>
    <xf numFmtId="3" fontId="43" fillId="0" borderId="33" xfId="87" applyNumberFormat="1" applyFont="1" applyBorder="1">
      <alignment/>
      <protection/>
    </xf>
    <xf numFmtId="0" fontId="39" fillId="0" borderId="0" xfId="87" applyFont="1" quotePrefix="1">
      <alignment/>
      <protection/>
    </xf>
    <xf numFmtId="0" fontId="54" fillId="0" borderId="0" xfId="88" applyFont="1">
      <alignment/>
      <protection/>
    </xf>
    <xf numFmtId="0" fontId="54" fillId="0" borderId="0" xfId="88" applyFont="1" applyAlignment="1">
      <alignment/>
      <protection/>
    </xf>
    <xf numFmtId="0" fontId="54" fillId="0" borderId="35" xfId="88" applyFont="1" applyBorder="1">
      <alignment/>
      <protection/>
    </xf>
    <xf numFmtId="0" fontId="54" fillId="0" borderId="30" xfId="88" applyFont="1" applyBorder="1">
      <alignment/>
      <protection/>
    </xf>
    <xf numFmtId="0" fontId="54" fillId="0" borderId="36" xfId="88" applyFont="1" applyBorder="1" applyAlignment="1">
      <alignment/>
      <protection/>
    </xf>
    <xf numFmtId="0" fontId="54" fillId="0" borderId="37" xfId="88" applyFont="1" applyBorder="1">
      <alignment/>
      <protection/>
    </xf>
    <xf numFmtId="0" fontId="54" fillId="0" borderId="38" xfId="88" applyFont="1" applyBorder="1">
      <alignment/>
      <protection/>
    </xf>
    <xf numFmtId="0" fontId="31" fillId="0" borderId="38" xfId="88" applyFont="1" applyBorder="1" applyAlignment="1">
      <alignment horizontal="left" vertical="center"/>
      <protection/>
    </xf>
    <xf numFmtId="0" fontId="57" fillId="0" borderId="38" xfId="88" applyFont="1" applyBorder="1" applyAlignment="1">
      <alignment horizontal="left"/>
      <protection/>
    </xf>
    <xf numFmtId="0" fontId="54" fillId="0" borderId="0" xfId="88" applyFont="1" applyAlignment="1">
      <alignment vertical="center"/>
      <protection/>
    </xf>
    <xf numFmtId="0" fontId="31" fillId="0" borderId="0" xfId="88" applyFont="1" applyBorder="1" applyAlignment="1">
      <alignment horizontal="left" vertical="center"/>
      <protection/>
    </xf>
    <xf numFmtId="0" fontId="57" fillId="0" borderId="0" xfId="88" applyFont="1" applyBorder="1" applyAlignment="1">
      <alignment horizontal="left"/>
      <protection/>
    </xf>
    <xf numFmtId="0" fontId="35" fillId="0" borderId="0" xfId="88" applyFont="1" applyFill="1" applyBorder="1" applyAlignment="1">
      <alignment horizontal="left"/>
      <protection/>
    </xf>
    <xf numFmtId="0" fontId="31" fillId="0" borderId="0" xfId="88" applyFont="1" applyFill="1" applyBorder="1" applyAlignment="1">
      <alignment/>
      <protection/>
    </xf>
    <xf numFmtId="0" fontId="54" fillId="0" borderId="0" xfId="88" applyFont="1" applyFill="1" applyBorder="1">
      <alignment/>
      <protection/>
    </xf>
    <xf numFmtId="0" fontId="57" fillId="0" borderId="0" xfId="88" applyFont="1" applyFill="1" applyBorder="1" applyAlignment="1">
      <alignment horizontal="center"/>
      <protection/>
    </xf>
    <xf numFmtId="0" fontId="35" fillId="0" borderId="0" xfId="88" applyFont="1" applyFill="1" applyBorder="1" applyAlignment="1">
      <alignment horizontal="center"/>
      <protection/>
    </xf>
    <xf numFmtId="0" fontId="57" fillId="0" borderId="39" xfId="88" applyFont="1" applyFill="1" applyBorder="1" applyAlignment="1">
      <alignment horizontal="center" vertical="center"/>
      <protection/>
    </xf>
    <xf numFmtId="0" fontId="57" fillId="0" borderId="34" xfId="88" applyFont="1" applyFill="1" applyBorder="1" applyAlignment="1">
      <alignment horizontal="center" vertical="center"/>
      <protection/>
    </xf>
    <xf numFmtId="0" fontId="57" fillId="0" borderId="40" xfId="88" applyFont="1" applyFill="1" applyBorder="1" applyAlignment="1">
      <alignment vertical="center"/>
      <protection/>
    </xf>
    <xf numFmtId="0" fontId="57" fillId="0" borderId="0" xfId="88" applyFont="1">
      <alignment/>
      <protection/>
    </xf>
    <xf numFmtId="0" fontId="54" fillId="0" borderId="41" xfId="88" applyFont="1" applyFill="1" applyBorder="1" applyAlignment="1">
      <alignment horizontal="left"/>
      <protection/>
    </xf>
    <xf numFmtId="14" fontId="59" fillId="0" borderId="37" xfId="88" applyNumberFormat="1" applyFont="1" applyFill="1" applyBorder="1" applyAlignment="1" applyProtection="1">
      <alignment horizontal="right" vertical="center"/>
      <protection locked="0"/>
    </xf>
    <xf numFmtId="0" fontId="54" fillId="0" borderId="42" xfId="88" applyFont="1" applyFill="1" applyBorder="1" applyAlignment="1">
      <alignment horizontal="left"/>
      <protection/>
    </xf>
    <xf numFmtId="0" fontId="57" fillId="0" borderId="43" xfId="88" applyFont="1" applyFill="1" applyBorder="1" applyAlignment="1" applyProtection="1">
      <alignment horizontal="center"/>
      <protection locked="0"/>
    </xf>
    <xf numFmtId="0" fontId="54" fillId="0" borderId="37" xfId="88" applyFont="1" applyFill="1" applyBorder="1" applyAlignment="1">
      <alignment vertical="center"/>
      <protection/>
    </xf>
    <xf numFmtId="0" fontId="54" fillId="0" borderId="44" xfId="88" applyFont="1" applyFill="1" applyBorder="1" applyAlignment="1">
      <alignment horizontal="left"/>
      <protection/>
    </xf>
    <xf numFmtId="0" fontId="57" fillId="0" borderId="45" xfId="88" applyFont="1" applyFill="1" applyBorder="1" applyAlignment="1" applyProtection="1">
      <alignment horizontal="center" vertical="center"/>
      <protection locked="0"/>
    </xf>
    <xf numFmtId="0" fontId="54" fillId="0" borderId="44" xfId="88" applyFont="1" applyFill="1" applyBorder="1" applyAlignment="1">
      <alignment vertical="center"/>
      <protection/>
    </xf>
    <xf numFmtId="0" fontId="54" fillId="0" borderId="44" xfId="88" applyFont="1" applyFill="1" applyBorder="1" applyAlignment="1">
      <alignment horizontal="left" vertical="center"/>
      <protection/>
    </xf>
    <xf numFmtId="0" fontId="57" fillId="0" borderId="45" xfId="88" applyNumberFormat="1" applyFont="1" applyFill="1" applyBorder="1" applyAlignment="1" applyProtection="1">
      <alignment horizontal="center" vertical="center"/>
      <protection locked="0"/>
    </xf>
    <xf numFmtId="0" fontId="54" fillId="0" borderId="45" xfId="88" applyFont="1" applyFill="1" applyBorder="1">
      <alignment/>
      <protection/>
    </xf>
    <xf numFmtId="14" fontId="59" fillId="0" borderId="45" xfId="88" applyNumberFormat="1" applyFont="1" applyFill="1" applyBorder="1" applyAlignment="1" applyProtection="1">
      <alignment horizontal="right" vertical="center"/>
      <protection locked="0"/>
    </xf>
    <xf numFmtId="0" fontId="54" fillId="0" borderId="37" xfId="88" applyFont="1" applyFill="1" applyBorder="1" applyAlignment="1">
      <alignment horizontal="left" vertical="center"/>
      <protection/>
    </xf>
    <xf numFmtId="14" fontId="59" fillId="0" borderId="37" xfId="88" applyNumberFormat="1" applyFont="1" applyFill="1" applyBorder="1" applyAlignment="1" applyProtection="1">
      <alignment horizontal="right" vertical="center"/>
      <protection locked="0"/>
    </xf>
    <xf numFmtId="0" fontId="54" fillId="0" borderId="44" xfId="88" applyFont="1" applyFill="1" applyBorder="1" applyAlignment="1">
      <alignment horizontal="left" vertical="top"/>
      <protection/>
    </xf>
    <xf numFmtId="0" fontId="57" fillId="0" borderId="45" xfId="88" applyFont="1" applyFill="1" applyBorder="1" applyAlignment="1" applyProtection="1">
      <alignment horizontal="center" vertical="top"/>
      <protection/>
    </xf>
    <xf numFmtId="0" fontId="54" fillId="0" borderId="45" xfId="88" applyFont="1" applyFill="1" applyBorder="1" applyAlignment="1">
      <alignment horizontal="left" vertical="center"/>
      <protection/>
    </xf>
    <xf numFmtId="14" fontId="59" fillId="0" borderId="37" xfId="88" applyNumberFormat="1" applyFont="1" applyFill="1" applyBorder="1" applyAlignment="1" applyProtection="1">
      <alignment horizontal="center" vertical="center"/>
      <protection locked="0"/>
    </xf>
    <xf numFmtId="0" fontId="54" fillId="0" borderId="0" xfId="88" applyFont="1" applyAlignment="1" applyProtection="1">
      <alignment vertical="center"/>
      <protection/>
    </xf>
    <xf numFmtId="0" fontId="54" fillId="0" borderId="0" xfId="88" applyFont="1" applyBorder="1" applyAlignment="1" applyProtection="1">
      <alignment vertical="center"/>
      <protection/>
    </xf>
    <xf numFmtId="0" fontId="54" fillId="0" borderId="0" xfId="88" applyFont="1" applyBorder="1" applyAlignment="1" applyProtection="1">
      <alignment horizontal="center" vertical="center"/>
      <protection/>
    </xf>
    <xf numFmtId="0" fontId="54" fillId="0" borderId="0" xfId="88" applyFont="1" applyBorder="1" applyAlignment="1" applyProtection="1">
      <alignment horizontal="right" vertical="center"/>
      <protection/>
    </xf>
    <xf numFmtId="0" fontId="57" fillId="0" borderId="46" xfId="88" applyFont="1" applyBorder="1" applyAlignment="1" applyProtection="1">
      <alignment horizontal="center"/>
      <protection/>
    </xf>
    <xf numFmtId="0" fontId="57" fillId="0" borderId="35" xfId="88" applyFont="1" applyFill="1" applyBorder="1" applyAlignment="1" applyProtection="1">
      <alignment horizontal="center" vertical="center"/>
      <protection/>
    </xf>
    <xf numFmtId="0" fontId="57" fillId="0" borderId="47" xfId="88" applyFont="1" applyFill="1" applyBorder="1" applyAlignment="1" applyProtection="1">
      <alignment horizontal="center" vertical="center"/>
      <protection/>
    </xf>
    <xf numFmtId="0" fontId="57" fillId="0" borderId="36" xfId="88" applyFont="1" applyFill="1" applyBorder="1" applyAlignment="1" applyProtection="1">
      <alignment horizontal="center" vertical="center" shrinkToFit="1"/>
      <protection/>
    </xf>
    <xf numFmtId="0" fontId="57" fillId="0" borderId="47" xfId="88" applyFont="1" applyFill="1" applyBorder="1" applyAlignment="1" applyProtection="1">
      <alignment horizontal="center" vertical="center" wrapText="1"/>
      <protection/>
    </xf>
    <xf numFmtId="0" fontId="57" fillId="0" borderId="37" xfId="88" applyFont="1" applyFill="1" applyBorder="1" applyAlignment="1" applyProtection="1">
      <alignment horizontal="center" vertical="center"/>
      <protection/>
    </xf>
    <xf numFmtId="0" fontId="57" fillId="0" borderId="41" xfId="88" applyFont="1" applyFill="1" applyBorder="1" applyAlignment="1" applyProtection="1">
      <alignment horizontal="center" vertical="center"/>
      <protection/>
    </xf>
    <xf numFmtId="0" fontId="57" fillId="0" borderId="48" xfId="88" applyFont="1" applyFill="1" applyBorder="1" applyAlignment="1" applyProtection="1">
      <alignment horizontal="center" vertical="center" shrinkToFit="1"/>
      <protection/>
    </xf>
    <xf numFmtId="0" fontId="57" fillId="0" borderId="45" xfId="88" applyFont="1" applyFill="1" applyBorder="1" applyAlignment="1" applyProtection="1">
      <alignment horizontal="center" vertical="center"/>
      <protection/>
    </xf>
    <xf numFmtId="0" fontId="57" fillId="0" borderId="40" xfId="88" applyFont="1" applyFill="1" applyBorder="1" applyAlignment="1" applyProtection="1">
      <alignment horizontal="right" vertical="center"/>
      <protection/>
    </xf>
    <xf numFmtId="0" fontId="31" fillId="0" borderId="34" xfId="88" applyFont="1" applyBorder="1" applyAlignment="1" applyProtection="1">
      <alignment horizontal="right" vertical="center"/>
      <protection/>
    </xf>
    <xf numFmtId="0" fontId="57" fillId="0" borderId="40" xfId="88" applyFont="1" applyFill="1" applyBorder="1" applyAlignment="1" applyProtection="1">
      <alignment horizontal="center" vertical="center"/>
      <protection/>
    </xf>
    <xf numFmtId="0" fontId="57" fillId="0" borderId="39" xfId="88" applyFont="1" applyFill="1" applyBorder="1" applyAlignment="1" applyProtection="1">
      <alignment horizontal="center" vertical="center"/>
      <protection/>
    </xf>
    <xf numFmtId="0" fontId="57" fillId="0" borderId="49" xfId="88" applyFont="1" applyFill="1" applyBorder="1" applyAlignment="1" applyProtection="1">
      <alignment horizontal="center" vertical="center" shrinkToFit="1"/>
      <protection/>
    </xf>
    <xf numFmtId="0" fontId="60" fillId="0" borderId="50" xfId="88" applyFont="1" applyBorder="1" applyAlignment="1" applyProtection="1">
      <alignment horizontal="center" vertical="center" textRotation="90"/>
      <protection/>
    </xf>
    <xf numFmtId="0" fontId="35" fillId="0" borderId="41" xfId="88" applyFont="1" applyFill="1" applyBorder="1" applyAlignment="1" applyProtection="1">
      <alignment horizontal="right" vertical="center"/>
      <protection locked="0"/>
    </xf>
    <xf numFmtId="0" fontId="54" fillId="0" borderId="44" xfId="88" applyFont="1" applyBorder="1" applyAlignment="1" applyProtection="1">
      <alignment horizontal="left" wrapText="1"/>
      <protection hidden="1" locked="0"/>
    </xf>
    <xf numFmtId="189" fontId="54" fillId="0" borderId="45" xfId="88" applyNumberFormat="1" applyFont="1" applyBorder="1" applyProtection="1">
      <alignment/>
      <protection hidden="1"/>
    </xf>
    <xf numFmtId="189" fontId="54" fillId="0" borderId="41" xfId="88" applyNumberFormat="1" applyFont="1" applyBorder="1" applyProtection="1">
      <alignment/>
      <protection locked="0"/>
    </xf>
    <xf numFmtId="189" fontId="54" fillId="0" borderId="45" xfId="88" applyNumberFormat="1" applyFont="1" applyBorder="1" applyProtection="1">
      <alignment/>
      <protection locked="0"/>
    </xf>
    <xf numFmtId="0" fontId="54" fillId="0" borderId="44" xfId="88" applyFont="1" applyBorder="1" applyAlignment="1" applyProtection="1">
      <alignment horizontal="left"/>
      <protection hidden="1" locked="0"/>
    </xf>
    <xf numFmtId="189" fontId="54" fillId="0" borderId="44" xfId="88" applyNumberFormat="1" applyFont="1" applyFill="1" applyBorder="1" applyAlignment="1" applyProtection="1">
      <alignment horizontal="center"/>
      <protection locked="0"/>
    </xf>
    <xf numFmtId="189" fontId="54" fillId="0" borderId="45" xfId="88" applyNumberFormat="1" applyFont="1" applyBorder="1" applyAlignment="1" applyProtection="1">
      <alignment/>
      <protection locked="0"/>
    </xf>
    <xf numFmtId="0" fontId="35" fillId="0" borderId="43" xfId="88" applyFont="1" applyFill="1" applyBorder="1" applyAlignment="1" applyProtection="1">
      <alignment horizontal="right" vertical="center"/>
      <protection locked="0"/>
    </xf>
    <xf numFmtId="0" fontId="54" fillId="0" borderId="35" xfId="88" applyFont="1" applyBorder="1" applyAlignment="1" applyProtection="1">
      <alignment horizontal="left"/>
      <protection hidden="1" locked="0"/>
    </xf>
    <xf numFmtId="189" fontId="54" fillId="0" borderId="47" xfId="88" applyNumberFormat="1" applyFont="1" applyBorder="1" applyProtection="1">
      <alignment/>
      <protection locked="0"/>
    </xf>
    <xf numFmtId="189" fontId="54" fillId="0" borderId="35" xfId="88" applyNumberFormat="1" applyFont="1" applyFill="1" applyBorder="1" applyAlignment="1" applyProtection="1">
      <alignment horizontal="center"/>
      <protection locked="0"/>
    </xf>
    <xf numFmtId="189" fontId="54" fillId="0" borderId="47" xfId="88" applyNumberFormat="1" applyFont="1" applyBorder="1" applyAlignment="1" applyProtection="1">
      <alignment/>
      <protection locked="0"/>
    </xf>
    <xf numFmtId="189" fontId="54" fillId="0" borderId="51" xfId="88" applyNumberFormat="1" applyFont="1" applyBorder="1" applyProtection="1">
      <alignment/>
      <protection hidden="1"/>
    </xf>
    <xf numFmtId="0" fontId="31" fillId="0" borderId="0" xfId="88" applyFont="1" applyBorder="1" applyAlignment="1" applyProtection="1">
      <alignment horizontal="center" vertical="center" textRotation="90" wrapText="1"/>
      <protection/>
    </xf>
    <xf numFmtId="0" fontId="57" fillId="0" borderId="0" xfId="88" applyFont="1" applyBorder="1" applyAlignment="1" applyProtection="1">
      <alignment horizontal="right" vertical="center"/>
      <protection/>
    </xf>
    <xf numFmtId="0" fontId="57" fillId="0" borderId="52" xfId="88" applyFont="1" applyBorder="1" applyAlignment="1" applyProtection="1">
      <alignment horizontal="right" vertical="center"/>
      <protection/>
    </xf>
    <xf numFmtId="189" fontId="54" fillId="0" borderId="43" xfId="88" applyNumberFormat="1" applyFont="1" applyBorder="1" applyProtection="1">
      <alignment/>
      <protection hidden="1"/>
    </xf>
    <xf numFmtId="189" fontId="54" fillId="0" borderId="52" xfId="88" applyNumberFormat="1" applyFont="1" applyBorder="1" applyProtection="1">
      <alignment/>
      <protection hidden="1"/>
    </xf>
    <xf numFmtId="189" fontId="54" fillId="0" borderId="50" xfId="88" applyNumberFormat="1" applyFont="1" applyFill="1" applyBorder="1" applyAlignment="1" applyProtection="1">
      <alignment horizontal="right"/>
      <protection hidden="1"/>
    </xf>
    <xf numFmtId="189" fontId="54" fillId="0" borderId="0" xfId="88" applyNumberFormat="1" applyFont="1" applyBorder="1" applyProtection="1">
      <alignment/>
      <protection hidden="1"/>
    </xf>
    <xf numFmtId="189" fontId="54" fillId="0" borderId="37" xfId="88" applyNumberFormat="1" applyFont="1" applyFill="1" applyBorder="1" applyAlignment="1" applyProtection="1">
      <alignment horizontal="right"/>
      <protection locked="0"/>
    </xf>
    <xf numFmtId="189" fontId="54" fillId="0" borderId="41" xfId="88" applyNumberFormat="1" applyFont="1" applyBorder="1" applyAlignment="1" applyProtection="1">
      <alignment/>
      <protection locked="0"/>
    </xf>
    <xf numFmtId="189" fontId="54" fillId="0" borderId="37" xfId="88" applyNumberFormat="1" applyFont="1" applyFill="1" applyBorder="1" applyAlignment="1" applyProtection="1">
      <alignment horizontal="center"/>
      <protection locked="0"/>
    </xf>
    <xf numFmtId="189" fontId="54" fillId="0" borderId="47" xfId="88" applyNumberFormat="1" applyFont="1" applyBorder="1" applyProtection="1">
      <alignment/>
      <protection hidden="1"/>
    </xf>
    <xf numFmtId="189" fontId="54" fillId="0" borderId="43" xfId="88" applyNumberFormat="1" applyFont="1" applyBorder="1" applyProtection="1">
      <alignment/>
      <protection locked="0"/>
    </xf>
    <xf numFmtId="0" fontId="54" fillId="0" borderId="37" xfId="88" applyFont="1" applyBorder="1" applyAlignment="1" applyProtection="1">
      <alignment horizontal="left"/>
      <protection hidden="1" locked="0"/>
    </xf>
    <xf numFmtId="189" fontId="54" fillId="0" borderId="41" xfId="88" applyNumberFormat="1" applyFont="1" applyBorder="1" applyProtection="1">
      <alignment/>
      <protection hidden="1"/>
    </xf>
    <xf numFmtId="189" fontId="54" fillId="0" borderId="44" xfId="88" applyNumberFormat="1" applyFont="1" applyFill="1" applyBorder="1" applyAlignment="1" applyProtection="1">
      <alignment horizontal="right"/>
      <protection locked="0"/>
    </xf>
    <xf numFmtId="0" fontId="35" fillId="0" borderId="39" xfId="88" applyFont="1" applyFill="1" applyBorder="1" applyAlignment="1" applyProtection="1">
      <alignment horizontal="right" vertical="center"/>
      <protection locked="0"/>
    </xf>
    <xf numFmtId="0" fontId="54" fillId="0" borderId="40" xfId="88" applyFont="1" applyBorder="1" applyAlignment="1" applyProtection="1">
      <alignment horizontal="left"/>
      <protection hidden="1" locked="0"/>
    </xf>
    <xf numFmtId="189" fontId="54" fillId="0" borderId="39" xfId="88" applyNumberFormat="1" applyFont="1" applyBorder="1" applyProtection="1">
      <alignment/>
      <protection hidden="1"/>
    </xf>
    <xf numFmtId="189" fontId="54" fillId="0" borderId="39" xfId="88" applyNumberFormat="1" applyFont="1" applyBorder="1" applyProtection="1">
      <alignment/>
      <protection locked="0"/>
    </xf>
    <xf numFmtId="189" fontId="54" fillId="0" borderId="40" xfId="88" applyNumberFormat="1" applyFont="1" applyFill="1" applyBorder="1" applyAlignment="1" applyProtection="1">
      <alignment horizontal="center"/>
      <protection locked="0"/>
    </xf>
    <xf numFmtId="189" fontId="54" fillId="0" borderId="39" xfId="88" applyNumberFormat="1" applyFont="1" applyBorder="1" applyAlignment="1" applyProtection="1">
      <alignment/>
      <protection locked="0"/>
    </xf>
    <xf numFmtId="0" fontId="54" fillId="0" borderId="39" xfId="88" applyFont="1" applyBorder="1" applyAlignment="1" applyProtection="1">
      <alignment horizontal="left"/>
      <protection hidden="1" locked="0"/>
    </xf>
    <xf numFmtId="0" fontId="57" fillId="0" borderId="53" xfId="88" applyFont="1" applyFill="1" applyBorder="1" applyAlignment="1" applyProtection="1">
      <alignment horizontal="right" vertical="center"/>
      <protection/>
    </xf>
    <xf numFmtId="0" fontId="57" fillId="0" borderId="53" xfId="88" applyFont="1" applyFill="1" applyBorder="1" applyAlignment="1" applyProtection="1">
      <alignment horizontal="center" vertical="center" shrinkToFit="1"/>
      <protection/>
    </xf>
    <xf numFmtId="0" fontId="57" fillId="0" borderId="53" xfId="88" applyFont="1" applyFill="1" applyBorder="1" applyAlignment="1" applyProtection="1">
      <alignment horizontal="center" vertical="center"/>
      <protection/>
    </xf>
    <xf numFmtId="0" fontId="57" fillId="0" borderId="41" xfId="88" applyFont="1" applyFill="1" applyBorder="1" applyAlignment="1" applyProtection="1">
      <alignment horizontal="right" vertical="center"/>
      <protection/>
    </xf>
    <xf numFmtId="0" fontId="57" fillId="0" borderId="41" xfId="88" applyFont="1" applyFill="1" applyBorder="1" applyAlignment="1" applyProtection="1">
      <alignment horizontal="center" vertical="center" shrinkToFit="1"/>
      <protection/>
    </xf>
    <xf numFmtId="0" fontId="57" fillId="0" borderId="45" xfId="88" applyFont="1" applyFill="1" applyBorder="1" applyAlignment="1" applyProtection="1">
      <alignment horizontal="right" vertical="center"/>
      <protection/>
    </xf>
    <xf numFmtId="0" fontId="57" fillId="0" borderId="45" xfId="88" applyFont="1" applyFill="1" applyBorder="1" applyAlignment="1" applyProtection="1">
      <alignment horizontal="center" vertical="center" shrinkToFit="1"/>
      <protection/>
    </xf>
    <xf numFmtId="0" fontId="54" fillId="0" borderId="0" xfId="88" applyFont="1" applyAlignment="1">
      <alignment horizontal="left"/>
      <protection/>
    </xf>
    <xf numFmtId="0" fontId="54" fillId="0" borderId="0" xfId="88" applyFont="1" applyProtection="1">
      <alignment/>
      <protection/>
    </xf>
    <xf numFmtId="0" fontId="54" fillId="0" borderId="0" xfId="88" applyFont="1" applyBorder="1" applyAlignment="1" applyProtection="1">
      <alignment horizontal="left"/>
      <protection locked="0"/>
    </xf>
    <xf numFmtId="0" fontId="54" fillId="0" borderId="0" xfId="88" applyFont="1" applyAlignment="1" applyProtection="1">
      <alignment horizontal="right"/>
      <protection/>
    </xf>
    <xf numFmtId="14" fontId="54" fillId="0" borderId="0" xfId="88" applyNumberFormat="1" applyFont="1" applyProtection="1">
      <alignment/>
      <protection locked="0"/>
    </xf>
    <xf numFmtId="0" fontId="54" fillId="0" borderId="0" xfId="88" applyFont="1" applyFill="1" applyAlignment="1" applyProtection="1">
      <alignment horizontal="right"/>
      <protection/>
    </xf>
    <xf numFmtId="0" fontId="54" fillId="0" borderId="0" xfId="88" applyFont="1" applyBorder="1" applyProtection="1">
      <alignment/>
      <protection/>
    </xf>
    <xf numFmtId="0" fontId="54" fillId="0" borderId="0" xfId="88" applyFont="1" applyAlignment="1" applyProtection="1">
      <alignment horizontal="left"/>
      <protection/>
    </xf>
    <xf numFmtId="0" fontId="35" fillId="0" borderId="0" xfId="86" applyFont="1" applyBorder="1" applyAlignment="1" applyProtection="1">
      <alignment/>
      <protection locked="0"/>
    </xf>
    <xf numFmtId="0" fontId="54" fillId="0" borderId="0" xfId="88" applyFont="1" applyAlignment="1" applyProtection="1">
      <alignment/>
      <protection/>
    </xf>
    <xf numFmtId="0" fontId="43" fillId="0" borderId="54" xfId="87" applyFont="1" applyBorder="1" applyAlignment="1">
      <alignment vertical="top" wrapText="1"/>
      <protection/>
    </xf>
    <xf numFmtId="0" fontId="37" fillId="0" borderId="55" xfId="87" applyFont="1" applyBorder="1" applyAlignment="1">
      <alignment vertical="top" wrapText="1"/>
      <protection/>
    </xf>
    <xf numFmtId="0" fontId="37" fillId="0" borderId="55" xfId="87" applyFont="1" applyBorder="1" applyAlignment="1">
      <alignment horizontal="center" vertical="top" wrapText="1"/>
      <protection/>
    </xf>
    <xf numFmtId="0" fontId="41" fillId="0" borderId="56" xfId="87" applyFont="1" applyBorder="1" applyAlignment="1">
      <alignment horizontal="center" vertical="top" wrapText="1"/>
      <protection/>
    </xf>
    <xf numFmtId="3" fontId="39" fillId="0" borderId="0" xfId="87" applyNumberFormat="1" applyFont="1" applyBorder="1" applyAlignment="1">
      <alignment horizontal="right" vertical="top" wrapText="1"/>
      <protection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left" indent="1"/>
    </xf>
    <xf numFmtId="0" fontId="52" fillId="0" borderId="0" xfId="0" applyFont="1" applyAlignment="1">
      <alignment horizontal="left"/>
    </xf>
    <xf numFmtId="168" fontId="34" fillId="59" borderId="0" xfId="0" applyNumberFormat="1" applyFont="1" applyFill="1" applyAlignment="1">
      <alignment/>
    </xf>
    <xf numFmtId="3" fontId="30" fillId="7" borderId="0" xfId="0" applyNumberFormat="1" applyFont="1" applyFill="1" applyAlignment="1">
      <alignment/>
    </xf>
    <xf numFmtId="0" fontId="44" fillId="0" borderId="0" xfId="87" applyFont="1" applyBorder="1" applyAlignment="1">
      <alignment/>
      <protection/>
    </xf>
    <xf numFmtId="1" fontId="30" fillId="39" borderId="34" xfId="0" applyNumberFormat="1" applyFont="1" applyFill="1" applyBorder="1" applyAlignment="1">
      <alignment horizontal="left"/>
    </xf>
    <xf numFmtId="2" fontId="30" fillId="39" borderId="34" xfId="0" applyNumberFormat="1" applyFont="1" applyFill="1" applyBorder="1" applyAlignment="1">
      <alignment horizontal="center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2" fillId="0" borderId="0" xfId="0" applyFont="1" applyAlignment="1">
      <alignment/>
    </xf>
    <xf numFmtId="49" fontId="33" fillId="0" borderId="0" xfId="0" applyNumberFormat="1" applyFont="1" applyAlignment="1">
      <alignment/>
    </xf>
    <xf numFmtId="3" fontId="63" fillId="39" borderId="0" xfId="0" applyNumberFormat="1" applyFont="1" applyFill="1" applyAlignment="1">
      <alignment horizontal="center" wrapText="1"/>
    </xf>
    <xf numFmtId="49" fontId="30" fillId="39" borderId="57" xfId="0" applyNumberFormat="1" applyFont="1" applyFill="1" applyBorder="1" applyAlignment="1">
      <alignment horizontal="center"/>
    </xf>
    <xf numFmtId="49" fontId="30" fillId="39" borderId="58" xfId="0" applyNumberFormat="1" applyFont="1" applyFill="1" applyBorder="1" applyAlignment="1">
      <alignment horizontal="center"/>
    </xf>
    <xf numFmtId="0" fontId="30" fillId="39" borderId="0" xfId="0" applyFont="1" applyFill="1" applyAlignment="1">
      <alignment/>
    </xf>
    <xf numFmtId="49" fontId="34" fillId="59" borderId="0" xfId="0" applyNumberFormat="1" applyFont="1" applyFill="1" applyAlignment="1">
      <alignment/>
    </xf>
    <xf numFmtId="49" fontId="34" fillId="59" borderId="57" xfId="0" applyNumberFormat="1" applyFont="1" applyFill="1" applyBorder="1" applyAlignment="1">
      <alignment/>
    </xf>
    <xf numFmtId="0" fontId="34" fillId="59" borderId="0" xfId="0" applyFont="1" applyFill="1" applyAlignment="1">
      <alignment/>
    </xf>
    <xf numFmtId="49" fontId="34" fillId="62" borderId="0" xfId="0" applyNumberFormat="1" applyFont="1" applyFill="1" applyAlignment="1">
      <alignment/>
    </xf>
    <xf numFmtId="49" fontId="30" fillId="62" borderId="0" xfId="0" applyNumberFormat="1" applyFont="1" applyFill="1" applyAlignment="1">
      <alignment/>
    </xf>
    <xf numFmtId="1" fontId="30" fillId="62" borderId="57" xfId="0" applyNumberFormat="1" applyFont="1" applyFill="1" applyBorder="1" applyAlignment="1">
      <alignment/>
    </xf>
    <xf numFmtId="49" fontId="30" fillId="27" borderId="0" xfId="0" applyNumberFormat="1" applyFont="1" applyFill="1" applyAlignment="1">
      <alignment/>
    </xf>
    <xf numFmtId="1" fontId="30" fillId="27" borderId="57" xfId="0" applyNumberFormat="1" applyFont="1" applyFill="1" applyBorder="1" applyAlignment="1">
      <alignment horizontal="left"/>
    </xf>
    <xf numFmtId="1" fontId="30" fillId="27" borderId="57" xfId="0" applyNumberFormat="1" applyFont="1" applyFill="1" applyBorder="1" applyAlignment="1">
      <alignment/>
    </xf>
    <xf numFmtId="49" fontId="30" fillId="7" borderId="0" xfId="0" applyNumberFormat="1" applyFont="1" applyFill="1" applyAlignment="1">
      <alignment/>
    </xf>
    <xf numFmtId="1" fontId="30" fillId="7" borderId="57" xfId="0" applyNumberFormat="1" applyFont="1" applyFill="1" applyBorder="1" applyAlignment="1">
      <alignment horizontal="left"/>
    </xf>
    <xf numFmtId="1" fontId="30" fillId="7" borderId="57" xfId="0" applyNumberFormat="1" applyFont="1" applyFill="1" applyBorder="1" applyAlignment="1">
      <alignment/>
    </xf>
    <xf numFmtId="49" fontId="30" fillId="14" borderId="0" xfId="0" applyNumberFormat="1" applyFont="1" applyFill="1" applyAlignment="1">
      <alignment/>
    </xf>
    <xf numFmtId="1" fontId="30" fillId="14" borderId="57" xfId="0" applyNumberFormat="1" applyFont="1" applyFill="1" applyBorder="1" applyAlignment="1">
      <alignment horizontal="left"/>
    </xf>
    <xf numFmtId="1" fontId="30" fillId="14" borderId="5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1" fontId="30" fillId="0" borderId="57" xfId="0" applyNumberFormat="1" applyFont="1" applyBorder="1" applyAlignment="1">
      <alignment horizontal="left" wrapText="1"/>
    </xf>
    <xf numFmtId="1" fontId="30" fillId="0" borderId="57" xfId="0" applyNumberFormat="1" applyFont="1" applyBorder="1" applyAlignment="1">
      <alignment wrapText="1"/>
    </xf>
    <xf numFmtId="49" fontId="30" fillId="0" borderId="33" xfId="0" applyNumberFormat="1" applyFont="1" applyBorder="1" applyAlignment="1">
      <alignment/>
    </xf>
    <xf numFmtId="0" fontId="30" fillId="0" borderId="0" xfId="0" applyFont="1" applyAlignment="1">
      <alignment wrapText="1"/>
    </xf>
    <xf numFmtId="49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33" fillId="0" borderId="0" xfId="0" applyFont="1" applyAlignment="1">
      <alignment wrapText="1"/>
    </xf>
    <xf numFmtId="1" fontId="30" fillId="0" borderId="57" xfId="0" applyNumberFormat="1" applyFont="1" applyBorder="1" applyAlignment="1">
      <alignment horizontal="left"/>
    </xf>
    <xf numFmtId="1" fontId="30" fillId="0" borderId="57" xfId="0" applyNumberFormat="1" applyFont="1" applyBorder="1" applyAlignment="1">
      <alignment/>
    </xf>
    <xf numFmtId="3" fontId="30" fillId="0" borderId="0" xfId="0" applyNumberFormat="1" applyFont="1" applyFill="1" applyAlignment="1">
      <alignment horizontal="left"/>
    </xf>
    <xf numFmtId="3" fontId="30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/>
    </xf>
    <xf numFmtId="49" fontId="30" fillId="14" borderId="0" xfId="0" applyNumberFormat="1" applyFont="1" applyFill="1" applyBorder="1" applyAlignment="1">
      <alignment/>
    </xf>
    <xf numFmtId="1" fontId="30" fillId="0" borderId="0" xfId="0" applyNumberFormat="1" applyFont="1" applyBorder="1" applyAlignment="1">
      <alignment horizontal="left" wrapText="1"/>
    </xf>
    <xf numFmtId="1" fontId="30" fillId="0" borderId="0" xfId="0" applyNumberFormat="1" applyFont="1" applyBorder="1" applyAlignment="1">
      <alignment wrapText="1"/>
    </xf>
    <xf numFmtId="49" fontId="30" fillId="27" borderId="0" xfId="0" applyNumberFormat="1" applyFont="1" applyFill="1" applyBorder="1" applyAlignment="1">
      <alignment/>
    </xf>
    <xf numFmtId="49" fontId="49" fillId="0" borderId="0" xfId="0" applyNumberFormat="1" applyFont="1" applyAlignment="1">
      <alignment horizontal="center"/>
    </xf>
    <xf numFmtId="3" fontId="36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30" fillId="0" borderId="0" xfId="0" applyFont="1" applyAlignment="1">
      <alignment horizontal="center"/>
    </xf>
    <xf numFmtId="49" fontId="33" fillId="0" borderId="0" xfId="138" applyNumberFormat="1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 horizontal="right"/>
    </xf>
    <xf numFmtId="3" fontId="34" fillId="59" borderId="0" xfId="0" applyNumberFormat="1" applyFont="1" applyFill="1" applyAlignment="1">
      <alignment horizontal="left"/>
    </xf>
    <xf numFmtId="16" fontId="41" fillId="0" borderId="56" xfId="87" applyNumberFormat="1" applyFont="1" applyBorder="1" applyAlignment="1">
      <alignment horizontal="center" vertical="top" wrapText="1"/>
      <protection/>
    </xf>
    <xf numFmtId="0" fontId="33" fillId="0" borderId="0" xfId="0" applyNumberFormat="1" applyFont="1" applyAlignment="1">
      <alignment wrapText="1"/>
    </xf>
    <xf numFmtId="3" fontId="39" fillId="0" borderId="0" xfId="87" applyNumberFormat="1" applyFont="1">
      <alignment/>
      <protection/>
    </xf>
    <xf numFmtId="3" fontId="37" fillId="0" borderId="0" xfId="87" applyNumberFormat="1" applyFont="1">
      <alignment/>
      <protection/>
    </xf>
    <xf numFmtId="3" fontId="39" fillId="0" borderId="0" xfId="87" applyNumberFormat="1" applyFont="1" applyBorder="1">
      <alignment/>
      <protection/>
    </xf>
    <xf numFmtId="16" fontId="46" fillId="0" borderId="31" xfId="87" applyNumberFormat="1" applyFont="1" applyBorder="1" applyAlignment="1">
      <alignment horizontal="center" vertical="top"/>
      <protection/>
    </xf>
    <xf numFmtId="3" fontId="43" fillId="63" borderId="33" xfId="87" applyNumberFormat="1" applyFont="1" applyFill="1" applyBorder="1" applyAlignment="1">
      <alignment horizontal="right" vertical="top" wrapText="1"/>
      <protection/>
    </xf>
    <xf numFmtId="3" fontId="39" fillId="63" borderId="33" xfId="87" applyNumberFormat="1" applyFont="1" applyFill="1" applyBorder="1" applyAlignment="1">
      <alignment horizontal="right" vertical="top" wrapText="1"/>
      <protection/>
    </xf>
    <xf numFmtId="0" fontId="61" fillId="0" borderId="0" xfId="0" applyFont="1" applyAlignment="1">
      <alignment horizontal="left" wrapText="1"/>
    </xf>
    <xf numFmtId="1" fontId="30" fillId="0" borderId="59" xfId="0" applyNumberFormat="1" applyFont="1" applyBorder="1" applyAlignment="1">
      <alignment horizontal="left" wrapText="1"/>
    </xf>
    <xf numFmtId="1" fontId="30" fillId="0" borderId="59" xfId="0" applyNumberFormat="1" applyFont="1" applyBorder="1" applyAlignment="1">
      <alignment wrapText="1"/>
    </xf>
    <xf numFmtId="49" fontId="30" fillId="0" borderId="60" xfId="0" applyNumberFormat="1" applyFont="1" applyBorder="1" applyAlignment="1">
      <alignment/>
    </xf>
    <xf numFmtId="3" fontId="36" fillId="0" borderId="30" xfId="0" applyNumberFormat="1" applyFont="1" applyBorder="1" applyAlignment="1">
      <alignment/>
    </xf>
    <xf numFmtId="1" fontId="36" fillId="0" borderId="30" xfId="0" applyNumberFormat="1" applyFont="1" applyBorder="1" applyAlignment="1">
      <alignment horizontal="left" wrapText="1"/>
    </xf>
    <xf numFmtId="1" fontId="36" fillId="0" borderId="30" xfId="0" applyNumberFormat="1" applyFont="1" applyBorder="1" applyAlignment="1">
      <alignment wrapText="1"/>
    </xf>
    <xf numFmtId="49" fontId="36" fillId="0" borderId="30" xfId="0" applyNumberFormat="1" applyFont="1" applyBorder="1" applyAlignment="1">
      <alignment/>
    </xf>
    <xf numFmtId="0" fontId="36" fillId="0" borderId="30" xfId="0" applyFont="1" applyBorder="1" applyAlignment="1">
      <alignment horizontal="left"/>
    </xf>
    <xf numFmtId="3" fontId="36" fillId="0" borderId="30" xfId="0" applyNumberFormat="1" applyFont="1" applyBorder="1" applyAlignment="1">
      <alignment horizontal="left" wrapText="1"/>
    </xf>
    <xf numFmtId="3" fontId="36" fillId="0" borderId="30" xfId="0" applyNumberFormat="1" applyFont="1" applyBorder="1" applyAlignment="1">
      <alignment wrapText="1"/>
    </xf>
    <xf numFmtId="168" fontId="36" fillId="0" borderId="30" xfId="0" applyNumberFormat="1" applyFont="1" applyBorder="1" applyAlignment="1">
      <alignment wrapText="1"/>
    </xf>
    <xf numFmtId="0" fontId="44" fillId="0" borderId="33" xfId="87" applyNumberFormat="1" applyFont="1" applyBorder="1" quotePrefix="1">
      <alignment/>
      <protection/>
    </xf>
    <xf numFmtId="0" fontId="30" fillId="55" borderId="32" xfId="0" applyNumberFormat="1" applyFont="1" applyFill="1" applyBorder="1" applyAlignment="1" quotePrefix="1">
      <alignment horizontal="center"/>
    </xf>
    <xf numFmtId="0" fontId="30" fillId="14" borderId="0" xfId="0" applyNumberFormat="1" applyFont="1" applyFill="1" applyAlignment="1">
      <alignment/>
    </xf>
    <xf numFmtId="0" fontId="30" fillId="0" borderId="57" xfId="0" applyNumberFormat="1" applyFont="1" applyBorder="1" applyAlignment="1">
      <alignment horizontal="left" wrapText="1"/>
    </xf>
    <xf numFmtId="0" fontId="30" fillId="7" borderId="0" xfId="0" applyNumberFormat="1" applyFont="1" applyFill="1" applyBorder="1" applyAlignment="1">
      <alignment/>
    </xf>
    <xf numFmtId="0" fontId="30" fillId="7" borderId="0" xfId="0" applyNumberFormat="1" applyFont="1" applyFill="1" applyAlignment="1">
      <alignment/>
    </xf>
    <xf numFmtId="0" fontId="30" fillId="14" borderId="0" xfId="0" applyNumberFormat="1" applyFont="1" applyFill="1" applyBorder="1" applyAlignment="1">
      <alignment/>
    </xf>
    <xf numFmtId="0" fontId="30" fillId="7" borderId="57" xfId="0" applyNumberFormat="1" applyFont="1" applyFill="1" applyBorder="1" applyAlignment="1">
      <alignment horizontal="left"/>
    </xf>
    <xf numFmtId="0" fontId="30" fillId="0" borderId="59" xfId="0" applyNumberFormat="1" applyFont="1" applyBorder="1" applyAlignment="1">
      <alignment horizontal="left" wrapText="1"/>
    </xf>
    <xf numFmtId="0" fontId="30" fillId="39" borderId="0" xfId="138" applyNumberFormat="1" applyFont="1" applyFill="1" applyAlignment="1" quotePrefix="1">
      <alignment horizontal="center"/>
    </xf>
    <xf numFmtId="0" fontId="30" fillId="39" borderId="57" xfId="0" applyNumberFormat="1" applyFont="1" applyFill="1" applyBorder="1" applyAlignment="1">
      <alignment horizontal="center"/>
    </xf>
    <xf numFmtId="0" fontId="44" fillId="0" borderId="33" xfId="87" applyNumberFormat="1" applyFont="1" applyFill="1" applyBorder="1" quotePrefix="1">
      <alignment/>
      <protection/>
    </xf>
    <xf numFmtId="0" fontId="44" fillId="0" borderId="33" xfId="87" applyFont="1" applyFill="1" applyBorder="1" quotePrefix="1">
      <alignment/>
      <protection/>
    </xf>
    <xf numFmtId="0" fontId="33" fillId="0" borderId="0" xfId="0" applyFont="1" applyFill="1" applyAlignment="1">
      <alignment wrapText="1"/>
    </xf>
    <xf numFmtId="168" fontId="47" fillId="0" borderId="36" xfId="87" applyNumberFormat="1" applyFont="1" applyBorder="1" applyAlignment="1">
      <alignment horizontal="center" vertical="top" wrapText="1"/>
      <protection/>
    </xf>
    <xf numFmtId="3" fontId="47" fillId="0" borderId="61" xfId="87" applyNumberFormat="1" applyFont="1" applyBorder="1" applyAlignment="1">
      <alignment horizontal="center" vertical="top" wrapText="1"/>
      <protection/>
    </xf>
    <xf numFmtId="168" fontId="47" fillId="0" borderId="52" xfId="87" applyNumberFormat="1" applyFont="1" applyBorder="1" applyAlignment="1">
      <alignment horizontal="center" vertical="top" wrapText="1"/>
      <protection/>
    </xf>
    <xf numFmtId="168" fontId="41" fillId="0" borderId="62" xfId="87" applyNumberFormat="1" applyFont="1" applyBorder="1" applyAlignment="1">
      <alignment horizontal="right" vertical="top" wrapText="1"/>
      <protection/>
    </xf>
    <xf numFmtId="12" fontId="41" fillId="0" borderId="25" xfId="87" applyNumberFormat="1" applyFont="1" applyBorder="1" applyAlignment="1">
      <alignment horizontal="center" vertical="top" wrapText="1"/>
      <protection/>
    </xf>
    <xf numFmtId="0" fontId="47" fillId="0" borderId="61" xfId="87" applyNumberFormat="1" applyFont="1" applyBorder="1" applyAlignment="1">
      <alignment horizontal="center" vertical="top" wrapText="1"/>
      <protection/>
    </xf>
    <xf numFmtId="3" fontId="53" fillId="0" borderId="49" xfId="87" applyNumberFormat="1" applyFont="1" applyBorder="1" applyAlignment="1">
      <alignment horizontal="center" vertical="top" wrapText="1"/>
      <protection/>
    </xf>
    <xf numFmtId="168" fontId="39" fillId="0" borderId="62" xfId="87" applyNumberFormat="1" applyFont="1" applyBorder="1" applyAlignment="1">
      <alignment horizontal="right" vertical="top" wrapText="1"/>
      <protection/>
    </xf>
    <xf numFmtId="168" fontId="39" fillId="0" borderId="63" xfId="87" applyNumberFormat="1" applyFont="1" applyBorder="1" applyAlignment="1">
      <alignment horizontal="right" vertical="top" wrapText="1"/>
      <protection/>
    </xf>
    <xf numFmtId="168" fontId="43" fillId="0" borderId="63" xfId="87" applyNumberFormat="1" applyFont="1" applyBorder="1" applyAlignment="1">
      <alignment horizontal="right" vertical="top" wrapText="1"/>
      <protection/>
    </xf>
    <xf numFmtId="0" fontId="38" fillId="0" borderId="0" xfId="0" applyFont="1" applyAlignment="1">
      <alignment/>
    </xf>
    <xf numFmtId="49" fontId="68" fillId="62" borderId="0" xfId="0" applyNumberFormat="1" applyFont="1" applyFill="1" applyAlignment="1">
      <alignment/>
    </xf>
    <xf numFmtId="49" fontId="68" fillId="62" borderId="57" xfId="0" applyNumberFormat="1" applyFont="1" applyFill="1" applyBorder="1" applyAlignment="1">
      <alignment/>
    </xf>
    <xf numFmtId="49" fontId="64" fillId="16" borderId="0" xfId="0" applyNumberFormat="1" applyFont="1" applyFill="1" applyAlignment="1">
      <alignment/>
    </xf>
    <xf numFmtId="1" fontId="64" fillId="16" borderId="57" xfId="0" applyNumberFormat="1" applyFont="1" applyFill="1" applyBorder="1" applyAlignment="1">
      <alignment/>
    </xf>
    <xf numFmtId="1" fontId="64" fillId="16" borderId="57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0" fontId="33" fillId="0" borderId="0" xfId="0" applyFont="1" applyAlignment="1">
      <alignment/>
    </xf>
    <xf numFmtId="3" fontId="30" fillId="39" borderId="0" xfId="0" applyNumberFormat="1" applyFont="1" applyFill="1" applyAlignment="1">
      <alignment horizontal="center" wrapText="1"/>
    </xf>
    <xf numFmtId="3" fontId="64" fillId="16" borderId="45" xfId="0" applyNumberFormat="1" applyFont="1" applyFill="1" applyBorder="1" applyAlignment="1">
      <alignment horizontal="left"/>
    </xf>
    <xf numFmtId="3" fontId="64" fillId="16" borderId="45" xfId="0" applyNumberFormat="1" applyFont="1" applyFill="1" applyBorder="1" applyAlignment="1">
      <alignment/>
    </xf>
    <xf numFmtId="168" fontId="64" fillId="16" borderId="45" xfId="0" applyNumberFormat="1" applyFont="1" applyFill="1" applyBorder="1" applyAlignment="1">
      <alignment horizontal="left"/>
    </xf>
    <xf numFmtId="168" fontId="64" fillId="16" borderId="45" xfId="0" applyNumberFormat="1" applyFont="1" applyFill="1" applyBorder="1" applyAlignment="1">
      <alignment horizontal="right"/>
    </xf>
    <xf numFmtId="3" fontId="30" fillId="27" borderId="45" xfId="0" applyNumberFormat="1" applyFont="1" applyFill="1" applyBorder="1" applyAlignment="1">
      <alignment horizontal="left"/>
    </xf>
    <xf numFmtId="3" fontId="30" fillId="27" borderId="45" xfId="0" applyNumberFormat="1" applyFont="1" applyFill="1" applyBorder="1" applyAlignment="1">
      <alignment/>
    </xf>
    <xf numFmtId="168" fontId="30" fillId="46" borderId="45" xfId="0" applyNumberFormat="1" applyFont="1" applyFill="1" applyBorder="1" applyAlignment="1">
      <alignment horizontal="left"/>
    </xf>
    <xf numFmtId="168" fontId="30" fillId="33" borderId="45" xfId="0" applyNumberFormat="1" applyFont="1" applyFill="1" applyBorder="1" applyAlignment="1">
      <alignment horizontal="right"/>
    </xf>
    <xf numFmtId="168" fontId="30" fillId="7" borderId="45" xfId="0" applyNumberFormat="1" applyFont="1" applyFill="1" applyBorder="1" applyAlignment="1">
      <alignment horizontal="left"/>
    </xf>
    <xf numFmtId="3" fontId="30" fillId="7" borderId="45" xfId="0" applyNumberFormat="1" applyFont="1" applyFill="1" applyBorder="1" applyAlignment="1">
      <alignment/>
    </xf>
    <xf numFmtId="168" fontId="30" fillId="7" borderId="45" xfId="0" applyNumberFormat="1" applyFont="1" applyFill="1" applyBorder="1" applyAlignment="1">
      <alignment horizontal="right"/>
    </xf>
    <xf numFmtId="168" fontId="30" fillId="14" borderId="45" xfId="0" applyNumberFormat="1" applyFont="1" applyFill="1" applyBorder="1" applyAlignment="1">
      <alignment horizontal="left"/>
    </xf>
    <xf numFmtId="3" fontId="30" fillId="14" borderId="45" xfId="0" applyNumberFormat="1" applyFont="1" applyFill="1" applyBorder="1" applyAlignment="1">
      <alignment/>
    </xf>
    <xf numFmtId="168" fontId="30" fillId="14" borderId="45" xfId="0" applyNumberFormat="1" applyFont="1" applyFill="1" applyBorder="1" applyAlignment="1">
      <alignment horizontal="right"/>
    </xf>
    <xf numFmtId="168" fontId="30" fillId="0" borderId="45" xfId="0" applyNumberFormat="1" applyFont="1" applyBorder="1" applyAlignment="1">
      <alignment horizontal="left" wrapText="1"/>
    </xf>
    <xf numFmtId="3" fontId="30" fillId="0" borderId="45" xfId="0" applyNumberFormat="1" applyFont="1" applyBorder="1" applyAlignment="1">
      <alignment wrapText="1"/>
    </xf>
    <xf numFmtId="168" fontId="30" fillId="0" borderId="45" xfId="0" applyNumberFormat="1" applyFont="1" applyFill="1" applyBorder="1" applyAlignment="1">
      <alignment/>
    </xf>
    <xf numFmtId="3" fontId="30" fillId="7" borderId="45" xfId="0" applyNumberFormat="1" applyFont="1" applyFill="1" applyBorder="1" applyAlignment="1">
      <alignment horizontal="left"/>
    </xf>
    <xf numFmtId="168" fontId="30" fillId="33" borderId="45" xfId="0" applyNumberFormat="1" applyFont="1" applyFill="1" applyBorder="1" applyAlignment="1">
      <alignment/>
    </xf>
    <xf numFmtId="3" fontId="30" fillId="14" borderId="45" xfId="0" applyNumberFormat="1" applyFont="1" applyFill="1" applyBorder="1" applyAlignment="1">
      <alignment horizontal="left"/>
    </xf>
    <xf numFmtId="168" fontId="30" fillId="64" borderId="45" xfId="0" applyNumberFormat="1" applyFont="1" applyFill="1" applyBorder="1" applyAlignment="1">
      <alignment/>
    </xf>
    <xf numFmtId="3" fontId="30" fillId="0" borderId="45" xfId="0" applyNumberFormat="1" applyFont="1" applyBorder="1" applyAlignment="1">
      <alignment horizontal="left" wrapText="1"/>
    </xf>
    <xf numFmtId="0" fontId="64" fillId="16" borderId="45" xfId="0" applyFont="1" applyFill="1" applyBorder="1" applyAlignment="1">
      <alignment/>
    </xf>
    <xf numFmtId="0" fontId="33" fillId="0" borderId="45" xfId="0" applyFont="1" applyBorder="1" applyAlignment="1">
      <alignment wrapText="1"/>
    </xf>
    <xf numFmtId="0" fontId="30" fillId="7" borderId="45" xfId="0" applyFont="1" applyFill="1" applyBorder="1" applyAlignment="1">
      <alignment/>
    </xf>
    <xf numFmtId="0" fontId="30" fillId="14" borderId="45" xfId="0" applyFont="1" applyFill="1" applyBorder="1" applyAlignment="1">
      <alignment/>
    </xf>
    <xf numFmtId="0" fontId="30" fillId="0" borderId="45" xfId="0" applyFont="1" applyBorder="1" applyAlignment="1">
      <alignment horizontal="left"/>
    </xf>
    <xf numFmtId="3" fontId="30" fillId="0" borderId="45" xfId="0" applyNumberFormat="1" applyFont="1" applyBorder="1" applyAlignment="1">
      <alignment/>
    </xf>
    <xf numFmtId="49" fontId="30" fillId="7" borderId="45" xfId="0" applyNumberFormat="1" applyFont="1" applyFill="1" applyBorder="1" applyAlignment="1">
      <alignment/>
    </xf>
    <xf numFmtId="3" fontId="30" fillId="46" borderId="45" xfId="0" applyNumberFormat="1" applyFont="1" applyFill="1" applyBorder="1" applyAlignment="1">
      <alignment horizontal="left"/>
    </xf>
    <xf numFmtId="3" fontId="30" fillId="46" borderId="45" xfId="0" applyNumberFormat="1" applyFont="1" applyFill="1" applyBorder="1" applyAlignment="1">
      <alignment/>
    </xf>
    <xf numFmtId="168" fontId="30" fillId="46" borderId="45" xfId="0" applyNumberFormat="1" applyFont="1" applyFill="1" applyBorder="1" applyAlignment="1">
      <alignment horizontal="right"/>
    </xf>
    <xf numFmtId="168" fontId="30" fillId="33" borderId="45" xfId="0" applyNumberFormat="1" applyFont="1" applyFill="1" applyBorder="1" applyAlignment="1">
      <alignment horizontal="left"/>
    </xf>
    <xf numFmtId="2" fontId="30" fillId="7" borderId="45" xfId="0" applyNumberFormat="1" applyFont="1" applyFill="1" applyBorder="1" applyAlignment="1">
      <alignment/>
    </xf>
    <xf numFmtId="49" fontId="30" fillId="14" borderId="45" xfId="0" applyNumberFormat="1" applyFont="1" applyFill="1" applyBorder="1" applyAlignment="1">
      <alignment/>
    </xf>
    <xf numFmtId="3" fontId="30" fillId="0" borderId="45" xfId="0" applyNumberFormat="1" applyFont="1" applyBorder="1" applyAlignment="1">
      <alignment horizontal="left" vertical="top" wrapText="1"/>
    </xf>
    <xf numFmtId="3" fontId="30" fillId="0" borderId="45" xfId="0" applyNumberFormat="1" applyFont="1" applyBorder="1" applyAlignment="1">
      <alignment vertical="top" wrapText="1"/>
    </xf>
    <xf numFmtId="2" fontId="30" fillId="7" borderId="45" xfId="0" applyNumberFormat="1" applyFont="1" applyFill="1" applyBorder="1" applyAlignment="1">
      <alignment horizontal="right"/>
    </xf>
    <xf numFmtId="195" fontId="30" fillId="7" borderId="45" xfId="0" applyNumberFormat="1" applyFont="1" applyFill="1" applyBorder="1" applyAlignment="1">
      <alignment horizontal="right"/>
    </xf>
    <xf numFmtId="168" fontId="30" fillId="7" borderId="45" xfId="0" applyNumberFormat="1" applyFont="1" applyFill="1" applyBorder="1" applyAlignment="1">
      <alignment/>
    </xf>
    <xf numFmtId="168" fontId="30" fillId="0" borderId="45" xfId="0" applyNumberFormat="1" applyFont="1" applyBorder="1" applyAlignment="1">
      <alignment wrapText="1"/>
    </xf>
    <xf numFmtId="168" fontId="30" fillId="46" borderId="45" xfId="0" applyNumberFormat="1" applyFont="1" applyFill="1" applyBorder="1" applyAlignment="1">
      <alignment/>
    </xf>
    <xf numFmtId="168" fontId="33" fillId="33" borderId="45" xfId="0" applyNumberFormat="1" applyFont="1" applyFill="1" applyBorder="1" applyAlignment="1">
      <alignment/>
    </xf>
    <xf numFmtId="0" fontId="30" fillId="27" borderId="45" xfId="0" applyFont="1" applyFill="1" applyBorder="1" applyAlignment="1">
      <alignment/>
    </xf>
    <xf numFmtId="3" fontId="30" fillId="0" borderId="45" xfId="0" applyNumberFormat="1" applyFont="1" applyBorder="1" applyAlignment="1">
      <alignment horizontal="left"/>
    </xf>
    <xf numFmtId="0" fontId="30" fillId="0" borderId="45" xfId="0" applyNumberFormat="1" applyFont="1" applyBorder="1" applyAlignment="1">
      <alignment horizontal="left"/>
    </xf>
    <xf numFmtId="168" fontId="30" fillId="0" borderId="45" xfId="0" applyNumberFormat="1" applyFont="1" applyBorder="1" applyAlignment="1">
      <alignment horizontal="left" vertical="top" wrapText="1"/>
    </xf>
    <xf numFmtId="3" fontId="30" fillId="7" borderId="45" xfId="0" applyNumberFormat="1" applyFont="1" applyFill="1" applyBorder="1" applyAlignment="1">
      <alignment horizontal="right"/>
    </xf>
    <xf numFmtId="0" fontId="68" fillId="62" borderId="45" xfId="0" applyFont="1" applyFill="1" applyBorder="1" applyAlignment="1">
      <alignment/>
    </xf>
    <xf numFmtId="3" fontId="68" fillId="62" borderId="45" xfId="0" applyNumberFormat="1" applyFont="1" applyFill="1" applyBorder="1" applyAlignment="1">
      <alignment/>
    </xf>
    <xf numFmtId="3" fontId="64" fillId="62" borderId="45" xfId="0" applyNumberFormat="1" applyFont="1" applyFill="1" applyBorder="1" applyAlignment="1">
      <alignment/>
    </xf>
    <xf numFmtId="0" fontId="30" fillId="62" borderId="45" xfId="0" applyFont="1" applyFill="1" applyBorder="1" applyAlignment="1">
      <alignment/>
    </xf>
    <xf numFmtId="3" fontId="30" fillId="62" borderId="45" xfId="0" applyNumberFormat="1" applyFont="1" applyFill="1" applyBorder="1" applyAlignment="1">
      <alignment/>
    </xf>
    <xf numFmtId="3" fontId="30" fillId="62" borderId="45" xfId="0" applyNumberFormat="1" applyFont="1" applyFill="1" applyBorder="1" applyAlignment="1">
      <alignment horizontal="left"/>
    </xf>
    <xf numFmtId="3" fontId="30" fillId="62" borderId="45" xfId="0" applyNumberFormat="1" applyFont="1" applyFill="1" applyBorder="1" applyAlignment="1">
      <alignment horizontal="right"/>
    </xf>
    <xf numFmtId="49" fontId="34" fillId="59" borderId="50" xfId="0" applyNumberFormat="1" applyFont="1" applyFill="1" applyBorder="1" applyAlignment="1">
      <alignment/>
    </xf>
    <xf numFmtId="49" fontId="68" fillId="62" borderId="50" xfId="0" applyNumberFormat="1" applyFont="1" applyFill="1" applyBorder="1" applyAlignment="1">
      <alignment/>
    </xf>
    <xf numFmtId="49" fontId="30" fillId="62" borderId="50" xfId="0" applyNumberFormat="1" applyFont="1" applyFill="1" applyBorder="1" applyAlignment="1">
      <alignment/>
    </xf>
    <xf numFmtId="49" fontId="64" fillId="16" borderId="50" xfId="0" applyNumberFormat="1" applyFont="1" applyFill="1" applyBorder="1" applyAlignment="1">
      <alignment/>
    </xf>
    <xf numFmtId="49" fontId="30" fillId="27" borderId="50" xfId="0" applyNumberFormat="1" applyFont="1" applyFill="1" applyBorder="1" applyAlignment="1">
      <alignment/>
    </xf>
    <xf numFmtId="49" fontId="30" fillId="7" borderId="50" xfId="0" applyNumberFormat="1" applyFont="1" applyFill="1" applyBorder="1" applyAlignment="1">
      <alignment/>
    </xf>
    <xf numFmtId="49" fontId="30" fillId="14" borderId="50" xfId="0" applyNumberFormat="1" applyFont="1" applyFill="1" applyBorder="1" applyAlignment="1">
      <alignment/>
    </xf>
    <xf numFmtId="3" fontId="30" fillId="0" borderId="50" xfId="0" applyNumberFormat="1" applyFont="1" applyBorder="1" applyAlignment="1">
      <alignment/>
    </xf>
    <xf numFmtId="49" fontId="30" fillId="0" borderId="50" xfId="0" applyNumberFormat="1" applyFont="1" applyFill="1" applyBorder="1" applyAlignment="1">
      <alignment/>
    </xf>
    <xf numFmtId="3" fontId="30" fillId="0" borderId="50" xfId="0" applyNumberFormat="1" applyFont="1" applyFill="1" applyBorder="1" applyAlignment="1">
      <alignment/>
    </xf>
    <xf numFmtId="3" fontId="30" fillId="7" borderId="50" xfId="0" applyNumberFormat="1" applyFont="1" applyFill="1" applyBorder="1" applyAlignment="1">
      <alignment/>
    </xf>
    <xf numFmtId="3" fontId="30" fillId="14" borderId="50" xfId="0" applyNumberFormat="1" applyFont="1" applyFill="1" applyBorder="1" applyAlignment="1">
      <alignment/>
    </xf>
    <xf numFmtId="0" fontId="33" fillId="0" borderId="50" xfId="0" applyFont="1" applyBorder="1" applyAlignment="1">
      <alignment/>
    </xf>
    <xf numFmtId="3" fontId="30" fillId="0" borderId="37" xfId="0" applyNumberFormat="1" applyFont="1" applyBorder="1" applyAlignment="1">
      <alignment/>
    </xf>
    <xf numFmtId="49" fontId="30" fillId="14" borderId="64" xfId="0" applyNumberFormat="1" applyFont="1" applyFill="1" applyBorder="1" applyAlignment="1">
      <alignment/>
    </xf>
    <xf numFmtId="49" fontId="30" fillId="0" borderId="64" xfId="0" applyNumberFormat="1" applyFont="1" applyBorder="1" applyAlignment="1">
      <alignment horizontal="center"/>
    </xf>
    <xf numFmtId="49" fontId="30" fillId="7" borderId="64" xfId="0" applyNumberFormat="1" applyFont="1" applyFill="1" applyBorder="1" applyAlignment="1">
      <alignment/>
    </xf>
    <xf numFmtId="3" fontId="30" fillId="0" borderId="64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0" fontId="30" fillId="0" borderId="66" xfId="0" applyNumberFormat="1" applyFont="1" applyBorder="1" applyAlignment="1">
      <alignment horizontal="left" wrapText="1"/>
    </xf>
    <xf numFmtId="1" fontId="30" fillId="0" borderId="66" xfId="0" applyNumberFormat="1" applyFont="1" applyBorder="1" applyAlignment="1">
      <alignment horizontal="left" wrapText="1"/>
    </xf>
    <xf numFmtId="1" fontId="30" fillId="0" borderId="66" xfId="0" applyNumberFormat="1" applyFont="1" applyBorder="1" applyAlignment="1">
      <alignment wrapText="1"/>
    </xf>
    <xf numFmtId="49" fontId="30" fillId="0" borderId="32" xfId="0" applyNumberFormat="1" applyFont="1" applyBorder="1" applyAlignment="1">
      <alignment/>
    </xf>
    <xf numFmtId="0" fontId="30" fillId="0" borderId="41" xfId="0" applyFont="1" applyBorder="1" applyAlignment="1">
      <alignment horizontal="left"/>
    </xf>
    <xf numFmtId="3" fontId="30" fillId="0" borderId="41" xfId="0" applyNumberFormat="1" applyFont="1" applyBorder="1" applyAlignment="1">
      <alignment/>
    </xf>
    <xf numFmtId="168" fontId="30" fillId="0" borderId="41" xfId="0" applyNumberFormat="1" applyFont="1" applyBorder="1" applyAlignment="1">
      <alignment horizontal="left" wrapText="1"/>
    </xf>
    <xf numFmtId="3" fontId="30" fillId="0" borderId="41" xfId="0" applyNumberFormat="1" applyFont="1" applyBorder="1" applyAlignment="1">
      <alignment wrapText="1"/>
    </xf>
    <xf numFmtId="3" fontId="30" fillId="0" borderId="41" xfId="0" applyNumberFormat="1" applyFont="1" applyBorder="1" applyAlignment="1">
      <alignment horizontal="left" wrapText="1"/>
    </xf>
    <xf numFmtId="168" fontId="30" fillId="0" borderId="41" xfId="0" applyNumberFormat="1" applyFont="1" applyFill="1" applyBorder="1" applyAlignment="1">
      <alignment/>
    </xf>
    <xf numFmtId="0" fontId="30" fillId="0" borderId="67" xfId="0" applyNumberFormat="1" applyFont="1" applyBorder="1" applyAlignment="1">
      <alignment horizontal="left" wrapText="1"/>
    </xf>
    <xf numFmtId="1" fontId="30" fillId="0" borderId="67" xfId="0" applyNumberFormat="1" applyFont="1" applyBorder="1" applyAlignment="1">
      <alignment horizontal="left" wrapText="1"/>
    </xf>
    <xf numFmtId="1" fontId="30" fillId="0" borderId="67" xfId="0" applyNumberFormat="1" applyFont="1" applyBorder="1" applyAlignment="1">
      <alignment wrapText="1"/>
    </xf>
    <xf numFmtId="49" fontId="30" fillId="0" borderId="68" xfId="0" applyNumberFormat="1" applyFont="1" applyBorder="1" applyAlignment="1">
      <alignment/>
    </xf>
    <xf numFmtId="1" fontId="30" fillId="14" borderId="66" xfId="0" applyNumberFormat="1" applyFont="1" applyFill="1" applyBorder="1" applyAlignment="1">
      <alignment horizontal="left"/>
    </xf>
    <xf numFmtId="1" fontId="30" fillId="14" borderId="66" xfId="0" applyNumberFormat="1" applyFont="1" applyFill="1" applyBorder="1" applyAlignment="1">
      <alignment/>
    </xf>
    <xf numFmtId="0" fontId="30" fillId="14" borderId="41" xfId="0" applyFont="1" applyFill="1" applyBorder="1" applyAlignment="1">
      <alignment/>
    </xf>
    <xf numFmtId="3" fontId="30" fillId="14" borderId="41" xfId="0" applyNumberFormat="1" applyFont="1" applyFill="1" applyBorder="1" applyAlignment="1">
      <alignment/>
    </xf>
    <xf numFmtId="3" fontId="30" fillId="14" borderId="41" xfId="0" applyNumberFormat="1" applyFont="1" applyFill="1" applyBorder="1" applyAlignment="1">
      <alignment horizontal="left"/>
    </xf>
    <xf numFmtId="168" fontId="30" fillId="64" borderId="41" xfId="0" applyNumberFormat="1" applyFont="1" applyFill="1" applyBorder="1" applyAlignment="1">
      <alignment/>
    </xf>
    <xf numFmtId="49" fontId="30" fillId="7" borderId="37" xfId="0" applyNumberFormat="1" applyFont="1" applyFill="1" applyBorder="1" applyAlignment="1">
      <alignment/>
    </xf>
    <xf numFmtId="1" fontId="30" fillId="7" borderId="67" xfId="0" applyNumberFormat="1" applyFont="1" applyFill="1" applyBorder="1" applyAlignment="1">
      <alignment horizontal="left"/>
    </xf>
    <xf numFmtId="1" fontId="30" fillId="7" borderId="67" xfId="0" applyNumberFormat="1" applyFont="1" applyFill="1" applyBorder="1" applyAlignment="1">
      <alignment/>
    </xf>
    <xf numFmtId="0" fontId="30" fillId="7" borderId="38" xfId="0" applyNumberFormat="1" applyFont="1" applyFill="1" applyBorder="1" applyAlignment="1">
      <alignment/>
    </xf>
    <xf numFmtId="1" fontId="30" fillId="0" borderId="67" xfId="0" applyNumberFormat="1" applyFont="1" applyBorder="1" applyAlignment="1">
      <alignment horizontal="left"/>
    </xf>
    <xf numFmtId="1" fontId="30" fillId="0" borderId="67" xfId="0" applyNumberFormat="1" applyFont="1" applyBorder="1" applyAlignment="1">
      <alignment/>
    </xf>
    <xf numFmtId="1" fontId="30" fillId="0" borderId="66" xfId="0" applyNumberFormat="1" applyFont="1" applyBorder="1" applyAlignment="1">
      <alignment horizontal="left"/>
    </xf>
    <xf numFmtId="1" fontId="30" fillId="0" borderId="66" xfId="0" applyNumberFormat="1" applyFont="1" applyBorder="1" applyAlignment="1">
      <alignment/>
    </xf>
    <xf numFmtId="49" fontId="30" fillId="14" borderId="37" xfId="0" applyNumberFormat="1" applyFont="1" applyFill="1" applyBorder="1" applyAlignment="1">
      <alignment/>
    </xf>
    <xf numFmtId="1" fontId="30" fillId="14" borderId="67" xfId="0" applyNumberFormat="1" applyFont="1" applyFill="1" applyBorder="1" applyAlignment="1">
      <alignment horizontal="left"/>
    </xf>
    <xf numFmtId="1" fontId="30" fillId="14" borderId="67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30" fillId="0" borderId="64" xfId="0" applyNumberFormat="1" applyFont="1" applyFill="1" applyBorder="1" applyAlignment="1">
      <alignment/>
    </xf>
    <xf numFmtId="0" fontId="64" fillId="0" borderId="0" xfId="87" applyFont="1" applyAlignment="1">
      <alignment horizontal="justify" vertical="distributed" wrapText="1"/>
      <protection/>
    </xf>
    <xf numFmtId="0" fontId="41" fillId="0" borderId="0" xfId="87" applyFont="1" applyAlignment="1">
      <alignment horizontal="justify" vertical="distributed" wrapText="1"/>
      <protection/>
    </xf>
    <xf numFmtId="0" fontId="46" fillId="0" borderId="30" xfId="87" applyFont="1" applyBorder="1" applyAlignment="1">
      <alignment horizontal="center" wrapText="1"/>
      <protection/>
    </xf>
    <xf numFmtId="0" fontId="44" fillId="0" borderId="30" xfId="87" applyFont="1" applyBorder="1" applyAlignment="1">
      <alignment/>
      <protection/>
    </xf>
    <xf numFmtId="0" fontId="44" fillId="0" borderId="31" xfId="87" applyFont="1" applyBorder="1" applyAlignment="1">
      <alignment/>
      <protection/>
    </xf>
    <xf numFmtId="0" fontId="47" fillId="0" borderId="30" xfId="87" applyFont="1" applyBorder="1" applyAlignment="1">
      <alignment horizontal="center" wrapText="1"/>
      <protection/>
    </xf>
    <xf numFmtId="0" fontId="47" fillId="0" borderId="31" xfId="87" applyFont="1" applyBorder="1" applyAlignment="1">
      <alignment horizontal="center" wrapText="1"/>
      <protection/>
    </xf>
    <xf numFmtId="0" fontId="40" fillId="0" borderId="0" xfId="87" applyFont="1" applyAlignment="1">
      <alignment horizontal="center" wrapText="1"/>
      <protection/>
    </xf>
    <xf numFmtId="0" fontId="40" fillId="0" borderId="0" xfId="87" applyFont="1" applyAlignment="1">
      <alignment horizontal="center"/>
      <protection/>
    </xf>
    <xf numFmtId="0" fontId="41" fillId="0" borderId="0" xfId="87" applyFont="1" applyAlignment="1">
      <alignment horizontal="center"/>
      <protection/>
    </xf>
    <xf numFmtId="0" fontId="43" fillId="0" borderId="0" xfId="87" applyFont="1" applyAlignment="1">
      <alignment horizontal="left"/>
      <protection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0" fillId="7" borderId="45" xfId="0" applyFont="1" applyFill="1" applyBorder="1" applyAlignment="1">
      <alignment wrapText="1"/>
    </xf>
    <xf numFmtId="0" fontId="33" fillId="0" borderId="45" xfId="0" applyFont="1" applyBorder="1" applyAlignment="1">
      <alignment wrapText="1"/>
    </xf>
    <xf numFmtId="49" fontId="30" fillId="39" borderId="57" xfId="0" applyNumberFormat="1" applyFont="1" applyFill="1" applyBorder="1" applyAlignment="1">
      <alignment horizontal="center"/>
    </xf>
    <xf numFmtId="49" fontId="33" fillId="39" borderId="57" xfId="0" applyNumberFormat="1" applyFont="1" applyFill="1" applyBorder="1" applyAlignment="1">
      <alignment horizontal="center"/>
    </xf>
    <xf numFmtId="0" fontId="30" fillId="27" borderId="45" xfId="0" applyFont="1" applyFill="1" applyBorder="1" applyAlignment="1">
      <alignment wrapText="1"/>
    </xf>
    <xf numFmtId="49" fontId="30" fillId="39" borderId="58" xfId="0" applyNumberFormat="1" applyFont="1" applyFill="1" applyBorder="1" applyAlignment="1">
      <alignment horizontal="center" wrapText="1"/>
    </xf>
    <xf numFmtId="49" fontId="33" fillId="39" borderId="58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31" fillId="0" borderId="69" xfId="88" applyFont="1" applyFill="1" applyBorder="1" applyAlignment="1" applyProtection="1">
      <alignment horizontal="center" vertical="center" textRotation="90" wrapText="1"/>
      <protection/>
    </xf>
    <xf numFmtId="0" fontId="16" fillId="0" borderId="43" xfId="86" applyBorder="1" applyAlignment="1">
      <alignment horizontal="center" vertical="center" textRotation="90" wrapText="1"/>
      <protection/>
    </xf>
    <xf numFmtId="0" fontId="31" fillId="0" borderId="69" xfId="88" applyFont="1" applyFill="1" applyBorder="1" applyAlignment="1" applyProtection="1">
      <alignment horizontal="center" vertical="center" wrapText="1"/>
      <protection/>
    </xf>
    <xf numFmtId="0" fontId="16" fillId="0" borderId="43" xfId="86" applyBorder="1" applyAlignment="1">
      <alignment horizontal="center" vertical="center" wrapText="1"/>
      <protection/>
    </xf>
    <xf numFmtId="0" fontId="16" fillId="0" borderId="70" xfId="86" applyBorder="1" applyAlignment="1">
      <alignment horizontal="center" vertical="center" wrapText="1"/>
      <protection/>
    </xf>
    <xf numFmtId="0" fontId="57" fillId="0" borderId="44" xfId="88" applyFont="1" applyFill="1" applyBorder="1" applyAlignment="1" applyProtection="1">
      <alignment horizontal="left" wrapText="1"/>
      <protection locked="0"/>
    </xf>
    <xf numFmtId="0" fontId="57" fillId="0" borderId="46" xfId="88" applyFont="1" applyFill="1" applyBorder="1" applyAlignment="1" applyProtection="1">
      <alignment horizontal="left" wrapText="1"/>
      <protection locked="0"/>
    </xf>
    <xf numFmtId="0" fontId="57" fillId="0" borderId="71" xfId="88" applyFont="1" applyFill="1" applyBorder="1" applyAlignment="1" applyProtection="1">
      <alignment horizontal="left" wrapText="1"/>
      <protection locked="0"/>
    </xf>
    <xf numFmtId="0" fontId="54" fillId="0" borderId="44" xfId="88" applyFont="1" applyFill="1" applyBorder="1" applyAlignment="1" applyProtection="1">
      <alignment horizontal="left" wrapText="1"/>
      <protection locked="0"/>
    </xf>
    <xf numFmtId="0" fontId="54" fillId="0" borderId="46" xfId="88" applyFont="1" applyFill="1" applyBorder="1" applyAlignment="1" applyProtection="1">
      <alignment horizontal="left" wrapText="1"/>
      <protection locked="0"/>
    </xf>
    <xf numFmtId="0" fontId="54" fillId="0" borderId="71" xfId="88" applyFont="1" applyFill="1" applyBorder="1" applyAlignment="1" applyProtection="1">
      <alignment horizontal="left" wrapText="1"/>
      <protection locked="0"/>
    </xf>
    <xf numFmtId="0" fontId="57" fillId="0" borderId="35" xfId="88" applyFont="1" applyFill="1" applyBorder="1" applyAlignment="1" applyProtection="1">
      <alignment horizontal="left" vertical="top" wrapText="1"/>
      <protection locked="0"/>
    </xf>
    <xf numFmtId="0" fontId="57" fillId="0" borderId="30" xfId="88" applyFont="1" applyFill="1" applyBorder="1" applyAlignment="1" applyProtection="1">
      <alignment horizontal="left" vertical="top" wrapText="1"/>
      <protection locked="0"/>
    </xf>
    <xf numFmtId="0" fontId="57" fillId="0" borderId="36" xfId="88" applyFont="1" applyFill="1" applyBorder="1" applyAlignment="1" applyProtection="1">
      <alignment horizontal="left" vertical="top" wrapText="1"/>
      <protection locked="0"/>
    </xf>
    <xf numFmtId="0" fontId="57" fillId="0" borderId="50" xfId="88" applyFont="1" applyFill="1" applyBorder="1" applyAlignment="1" applyProtection="1">
      <alignment horizontal="left" vertical="top" wrapText="1"/>
      <protection locked="0"/>
    </xf>
    <xf numFmtId="0" fontId="57" fillId="0" borderId="0" xfId="88" applyFont="1" applyFill="1" applyBorder="1" applyAlignment="1" applyProtection="1">
      <alignment horizontal="left" vertical="top" wrapText="1"/>
      <protection locked="0"/>
    </xf>
    <xf numFmtId="0" fontId="57" fillId="0" borderId="52" xfId="88" applyFont="1" applyFill="1" applyBorder="1" applyAlignment="1" applyProtection="1">
      <alignment horizontal="left" vertical="top" wrapText="1"/>
      <protection locked="0"/>
    </xf>
    <xf numFmtId="0" fontId="57" fillId="0" borderId="37" xfId="88" applyFont="1" applyFill="1" applyBorder="1" applyAlignment="1" applyProtection="1">
      <alignment horizontal="left" vertical="top" wrapText="1"/>
      <protection locked="0"/>
    </xf>
    <xf numFmtId="0" fontId="57" fillId="0" borderId="38" xfId="88" applyFont="1" applyFill="1" applyBorder="1" applyAlignment="1" applyProtection="1">
      <alignment horizontal="left" vertical="top" wrapText="1"/>
      <protection locked="0"/>
    </xf>
    <xf numFmtId="0" fontId="57" fillId="0" borderId="48" xfId="88" applyFont="1" applyFill="1" applyBorder="1" applyAlignment="1" applyProtection="1">
      <alignment horizontal="left" vertical="top" wrapText="1"/>
      <protection locked="0"/>
    </xf>
    <xf numFmtId="0" fontId="57" fillId="0" borderId="72" xfId="88" applyFont="1" applyFill="1" applyBorder="1" applyAlignment="1" applyProtection="1">
      <alignment horizontal="right" vertical="center" shrinkToFit="1"/>
      <protection/>
    </xf>
    <xf numFmtId="0" fontId="57" fillId="0" borderId="73" xfId="88" applyFont="1" applyFill="1" applyBorder="1" applyAlignment="1" applyProtection="1">
      <alignment horizontal="right" vertical="center" shrinkToFit="1"/>
      <protection/>
    </xf>
    <xf numFmtId="0" fontId="57" fillId="0" borderId="74" xfId="88" applyFont="1" applyFill="1" applyBorder="1" applyAlignment="1" applyProtection="1">
      <alignment horizontal="right" vertical="center" shrinkToFit="1"/>
      <protection/>
    </xf>
    <xf numFmtId="0" fontId="54" fillId="0" borderId="0" xfId="88" applyFont="1" applyAlignment="1">
      <alignment horizontal="left"/>
      <protection/>
    </xf>
    <xf numFmtId="0" fontId="31" fillId="0" borderId="43" xfId="88" applyFont="1" applyFill="1" applyBorder="1" applyAlignment="1" applyProtection="1">
      <alignment horizontal="center" vertical="center" textRotation="90" wrapText="1"/>
      <protection/>
    </xf>
    <xf numFmtId="0" fontId="16" fillId="0" borderId="41" xfId="86" applyBorder="1" applyAlignment="1">
      <alignment horizontal="center" vertical="center" textRotation="90" wrapText="1"/>
      <protection/>
    </xf>
    <xf numFmtId="0" fontId="16" fillId="0" borderId="43" xfId="86" applyBorder="1">
      <alignment/>
      <protection/>
    </xf>
    <xf numFmtId="0" fontId="16" fillId="0" borderId="70" xfId="86" applyBorder="1">
      <alignment/>
      <protection/>
    </xf>
    <xf numFmtId="0" fontId="31" fillId="0" borderId="47" xfId="88" applyFont="1" applyFill="1" applyBorder="1" applyAlignment="1" applyProtection="1">
      <alignment horizontal="center" vertical="center" textRotation="90" wrapText="1"/>
      <protection/>
    </xf>
    <xf numFmtId="0" fontId="16" fillId="0" borderId="70" xfId="86" applyBorder="1" applyAlignment="1">
      <alignment horizontal="center" vertical="center" textRotation="90" wrapText="1"/>
      <protection/>
    </xf>
    <xf numFmtId="0" fontId="31" fillId="0" borderId="43" xfId="88" applyFont="1" applyFill="1" applyBorder="1" applyAlignment="1" applyProtection="1">
      <alignment horizontal="center" vertical="center" wrapText="1"/>
      <protection/>
    </xf>
    <xf numFmtId="0" fontId="56" fillId="0" borderId="0" xfId="88" applyFont="1" applyFill="1" applyBorder="1" applyAlignment="1">
      <alignment horizontal="center" vertical="center"/>
      <protection/>
    </xf>
    <xf numFmtId="0" fontId="56" fillId="0" borderId="52" xfId="88" applyFont="1" applyFill="1" applyBorder="1" applyAlignment="1">
      <alignment horizontal="center" vertical="center"/>
      <protection/>
    </xf>
    <xf numFmtId="0" fontId="57" fillId="0" borderId="35" xfId="88" applyFont="1" applyFill="1" applyBorder="1" applyAlignment="1" applyProtection="1">
      <alignment horizontal="center" vertical="center"/>
      <protection/>
    </xf>
    <xf numFmtId="0" fontId="57" fillId="0" borderId="30" xfId="88" applyFont="1" applyFill="1" applyBorder="1" applyAlignment="1" applyProtection="1">
      <alignment horizontal="center" vertical="center"/>
      <protection/>
    </xf>
    <xf numFmtId="0" fontId="57" fillId="0" borderId="36" xfId="88" applyFont="1" applyFill="1" applyBorder="1" applyAlignment="1" applyProtection="1">
      <alignment horizontal="center" vertical="center"/>
      <protection/>
    </xf>
    <xf numFmtId="0" fontId="57" fillId="0" borderId="37" xfId="88" applyFont="1" applyFill="1" applyBorder="1" applyAlignment="1" applyProtection="1">
      <alignment horizontal="center" vertical="center"/>
      <protection/>
    </xf>
    <xf numFmtId="0" fontId="57" fillId="0" borderId="38" xfId="88" applyFont="1" applyFill="1" applyBorder="1" applyAlignment="1" applyProtection="1">
      <alignment horizontal="center" vertical="center"/>
      <protection/>
    </xf>
    <xf numFmtId="0" fontId="57" fillId="0" borderId="48" xfId="88" applyFont="1" applyFill="1" applyBorder="1" applyAlignment="1" applyProtection="1">
      <alignment horizontal="center" vertical="center"/>
      <protection/>
    </xf>
    <xf numFmtId="0" fontId="57" fillId="0" borderId="46" xfId="88" applyFont="1" applyFill="1" applyBorder="1" applyAlignment="1" applyProtection="1">
      <alignment horizontal="center" vertical="center"/>
      <protection/>
    </xf>
    <xf numFmtId="0" fontId="35" fillId="0" borderId="46" xfId="86" applyFont="1" applyBorder="1" applyAlignment="1" applyProtection="1">
      <alignment horizontal="center" vertical="center"/>
      <protection/>
    </xf>
    <xf numFmtId="0" fontId="35" fillId="0" borderId="71" xfId="86" applyFont="1" applyBorder="1" applyAlignment="1" applyProtection="1">
      <alignment horizontal="center" vertical="center"/>
      <protection/>
    </xf>
    <xf numFmtId="0" fontId="55" fillId="0" borderId="35" xfId="88" applyFont="1" applyBorder="1" applyAlignment="1">
      <alignment horizontal="center" vertical="top"/>
      <protection/>
    </xf>
    <xf numFmtId="0" fontId="57" fillId="0" borderId="30" xfId="88" applyFont="1" applyBorder="1" applyAlignment="1">
      <alignment horizontal="center" vertical="top"/>
      <protection/>
    </xf>
    <xf numFmtId="0" fontId="57" fillId="0" borderId="36" xfId="88" applyFont="1" applyBorder="1" applyAlignment="1">
      <alignment horizontal="center" vertical="top"/>
      <protection/>
    </xf>
    <xf numFmtId="0" fontId="57" fillId="0" borderId="50" xfId="88" applyFont="1" applyBorder="1" applyAlignment="1">
      <alignment horizontal="center" vertical="top"/>
      <protection/>
    </xf>
    <xf numFmtId="0" fontId="57" fillId="0" borderId="0" xfId="88" applyFont="1" applyBorder="1" applyAlignment="1">
      <alignment horizontal="center" vertical="top"/>
      <protection/>
    </xf>
    <xf numFmtId="0" fontId="57" fillId="0" borderId="52" xfId="88" applyFont="1" applyBorder="1" applyAlignment="1">
      <alignment horizontal="center" vertical="top"/>
      <protection/>
    </xf>
    <xf numFmtId="0" fontId="57" fillId="0" borderId="37" xfId="88" applyFont="1" applyBorder="1" applyAlignment="1">
      <alignment horizontal="center" vertical="top"/>
      <protection/>
    </xf>
    <xf numFmtId="0" fontId="57" fillId="0" borderId="38" xfId="88" applyFont="1" applyBorder="1" applyAlignment="1">
      <alignment horizontal="center" vertical="top"/>
      <protection/>
    </xf>
    <xf numFmtId="0" fontId="57" fillId="0" borderId="48" xfId="88" applyFont="1" applyBorder="1" applyAlignment="1">
      <alignment horizontal="center" vertical="top"/>
      <protection/>
    </xf>
    <xf numFmtId="0" fontId="58" fillId="0" borderId="38" xfId="88" applyFont="1" applyFill="1" applyBorder="1" applyAlignment="1">
      <alignment horizontal="center" vertical="center"/>
      <protection/>
    </xf>
    <xf numFmtId="0" fontId="58" fillId="0" borderId="38" xfId="88" applyFont="1" applyFill="1" applyBorder="1" applyAlignment="1">
      <alignment horizontal="center"/>
      <protection/>
    </xf>
    <xf numFmtId="0" fontId="58" fillId="0" borderId="48" xfId="88" applyFont="1" applyFill="1" applyBorder="1" applyAlignment="1">
      <alignment horizontal="center"/>
      <protection/>
    </xf>
    <xf numFmtId="0" fontId="31" fillId="0" borderId="69" xfId="88" applyFont="1" applyBorder="1" applyAlignment="1" applyProtection="1">
      <alignment horizontal="center" vertical="center" wrapText="1"/>
      <protection/>
    </xf>
    <xf numFmtId="0" fontId="31" fillId="0" borderId="43" xfId="88" applyFont="1" applyBorder="1" applyAlignment="1" applyProtection="1">
      <alignment horizontal="center" vertical="center" wrapText="1"/>
      <protection/>
    </xf>
    <xf numFmtId="0" fontId="31" fillId="0" borderId="70" xfId="88" applyFont="1" applyBorder="1" applyAlignment="1" applyProtection="1">
      <alignment horizontal="center" vertical="center" wrapText="1"/>
      <protection/>
    </xf>
    <xf numFmtId="0" fontId="54" fillId="0" borderId="44" xfId="88" applyFont="1" applyBorder="1" applyAlignment="1">
      <alignment horizontal="left" wrapText="1"/>
      <protection/>
    </xf>
    <xf numFmtId="0" fontId="16" fillId="0" borderId="46" xfId="86" applyBorder="1" applyAlignment="1">
      <alignment wrapText="1"/>
      <protection/>
    </xf>
    <xf numFmtId="0" fontId="16" fillId="0" borderId="71" xfId="86" applyBorder="1" applyAlignment="1">
      <alignment wrapText="1"/>
      <protection/>
    </xf>
    <xf numFmtId="0" fontId="55" fillId="0" borderId="50" xfId="88" applyFont="1" applyBorder="1" applyAlignment="1">
      <alignment horizontal="center" vertical="center"/>
      <protection/>
    </xf>
    <xf numFmtId="0" fontId="55" fillId="0" borderId="0" xfId="88" applyFont="1" applyBorder="1" applyAlignment="1">
      <alignment horizontal="center" vertical="center"/>
      <protection/>
    </xf>
    <xf numFmtId="0" fontId="57" fillId="0" borderId="72" xfId="88" applyFont="1" applyBorder="1" applyAlignment="1" applyProtection="1">
      <alignment horizontal="right" vertical="center"/>
      <protection/>
    </xf>
    <xf numFmtId="0" fontId="57" fillId="0" borderId="74" xfId="88" applyFont="1" applyBorder="1" applyAlignment="1" applyProtection="1">
      <alignment horizontal="right" vertical="center"/>
      <protection/>
    </xf>
    <xf numFmtId="0" fontId="60" fillId="0" borderId="50" xfId="88" applyFont="1" applyBorder="1" applyAlignment="1" applyProtection="1">
      <alignment horizontal="center" vertical="center" textRotation="90"/>
      <protection/>
    </xf>
    <xf numFmtId="0" fontId="60" fillId="0" borderId="75" xfId="88" applyFont="1" applyBorder="1" applyAlignment="1" applyProtection="1">
      <alignment horizontal="center" vertical="center" textRotation="90"/>
      <protection/>
    </xf>
    <xf numFmtId="0" fontId="31" fillId="0" borderId="52" xfId="88" applyFont="1" applyBorder="1" applyAlignment="1" applyProtection="1">
      <alignment horizontal="center" vertical="center" textRotation="90" wrapText="1"/>
      <protection/>
    </xf>
    <xf numFmtId="0" fontId="31" fillId="0" borderId="61" xfId="88" applyFont="1" applyBorder="1" applyAlignment="1" applyProtection="1">
      <alignment horizontal="center" vertical="center" textRotation="90" wrapText="1"/>
      <protection/>
    </xf>
    <xf numFmtId="0" fontId="57" fillId="0" borderId="40" xfId="88" applyFont="1" applyFill="1" applyBorder="1" applyAlignment="1">
      <alignment horizontal="center" vertical="center"/>
      <protection/>
    </xf>
    <xf numFmtId="0" fontId="16" fillId="0" borderId="34" xfId="86" applyFill="1" applyBorder="1" applyAlignment="1">
      <alignment horizontal="center" vertical="center"/>
      <protection/>
    </xf>
    <xf numFmtId="0" fontId="16" fillId="0" borderId="49" xfId="86" applyFill="1" applyBorder="1" applyAlignment="1">
      <alignment horizontal="center" vertical="center"/>
      <protection/>
    </xf>
    <xf numFmtId="0" fontId="57" fillId="0" borderId="42" xfId="88" applyFont="1" applyFill="1" applyBorder="1" applyAlignment="1" applyProtection="1">
      <alignment horizontal="left" wrapText="1"/>
      <protection locked="0"/>
    </xf>
    <xf numFmtId="0" fontId="57" fillId="0" borderId="76" xfId="88" applyFont="1" applyFill="1" applyBorder="1" applyAlignment="1" applyProtection="1">
      <alignment horizontal="left" wrapText="1"/>
      <protection locked="0"/>
    </xf>
    <xf numFmtId="0" fontId="57" fillId="0" borderId="77" xfId="88" applyFont="1" applyFill="1" applyBorder="1" applyAlignment="1" applyProtection="1">
      <alignment horizontal="left" wrapText="1"/>
      <protection locked="0"/>
    </xf>
    <xf numFmtId="0" fontId="60" fillId="0" borderId="72" xfId="88" applyFont="1" applyBorder="1" applyAlignment="1" applyProtection="1">
      <alignment horizontal="right" vertical="center"/>
      <protection/>
    </xf>
    <xf numFmtId="0" fontId="16" fillId="0" borderId="73" xfId="86" applyBorder="1" applyAlignment="1">
      <alignment horizontal="right" vertical="center"/>
      <protection/>
    </xf>
    <xf numFmtId="0" fontId="16" fillId="0" borderId="74" xfId="86" applyBorder="1" applyAlignment="1">
      <alignment horizontal="right" vertical="center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Obrazac FPP" xfId="86"/>
    <cellStyle name="Normal_REBALANS CERNA1" xfId="87"/>
    <cellStyle name="Normal_xxxinvest" xfId="88"/>
    <cellStyle name="Percent" xfId="89"/>
    <cellStyle name="Povezana ćelija" xfId="90"/>
    <cellStyle name="Followed Hyperlink" xfId="91"/>
    <cellStyle name="Provjera ćelije" xfId="92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Tekst objašnjenja" xfId="131"/>
    <cellStyle name="Tekst upozorenja" xfId="132"/>
    <cellStyle name="Total" xfId="133"/>
    <cellStyle name="Ukupni zbroj" xfId="134"/>
    <cellStyle name="Unos" xfId="135"/>
    <cellStyle name="Currency" xfId="136"/>
    <cellStyle name="Currency [0]" xfId="137"/>
    <cellStyle name="Comma" xfId="138"/>
    <cellStyle name="Comma [0]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Documents%20and%20Settings\skrslovic\My%20Documents\u&#353;teda%20vs%20pre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,0"/>
      <sheetName val="3,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41"/>
  <sheetViews>
    <sheetView tabSelected="1" zoomScalePageLayoutView="0" workbookViewId="0" topLeftCell="A121">
      <selection activeCell="E6" sqref="E6:K6"/>
    </sheetView>
  </sheetViews>
  <sheetFormatPr defaultColWidth="21.28125" defaultRowHeight="12.75"/>
  <cols>
    <col min="1" max="1" width="3.57421875" style="17" customWidth="1"/>
    <col min="2" max="2" width="2.7109375" style="46" bestFit="1" customWidth="1"/>
    <col min="3" max="3" width="3.421875" style="46" bestFit="1" customWidth="1"/>
    <col min="4" max="4" width="2.421875" style="46" customWidth="1"/>
    <col min="5" max="5" width="15.140625" style="17" customWidth="1"/>
    <col min="6" max="6" width="63.57421875" style="17" customWidth="1"/>
    <col min="7" max="7" width="11.8515625" style="17" customWidth="1"/>
    <col min="8" max="8" width="0.13671875" style="17" customWidth="1"/>
    <col min="9" max="9" width="12.7109375" style="17" hidden="1" customWidth="1"/>
    <col min="10" max="10" width="16.8515625" style="17" bestFit="1" customWidth="1"/>
    <col min="11" max="11" width="12.8515625" style="16" bestFit="1" customWidth="1"/>
    <col min="12" max="16384" width="21.28125" style="17" customWidth="1"/>
  </cols>
  <sheetData>
    <row r="4" spans="5:11" ht="62.25" customHeight="1">
      <c r="E4" s="435" t="s">
        <v>444</v>
      </c>
      <c r="F4" s="436"/>
      <c r="G4" s="436"/>
      <c r="H4" s="436"/>
      <c r="I4" s="436"/>
      <c r="J4" s="436"/>
      <c r="K4" s="436"/>
    </row>
    <row r="5" spans="5:11" ht="19.5" customHeight="1">
      <c r="E5" s="443" t="s">
        <v>432</v>
      </c>
      <c r="F5" s="443"/>
      <c r="G5" s="443"/>
      <c r="H5" s="443"/>
      <c r="I5" s="443"/>
      <c r="J5" s="443"/>
      <c r="K5" s="443"/>
    </row>
    <row r="6" spans="5:11" ht="19.5" customHeight="1">
      <c r="E6" s="443" t="s">
        <v>433</v>
      </c>
      <c r="F6" s="443"/>
      <c r="G6" s="443"/>
      <c r="H6" s="443"/>
      <c r="I6" s="443"/>
      <c r="J6" s="443"/>
      <c r="K6" s="443"/>
    </row>
    <row r="7" spans="5:7" ht="15.75">
      <c r="E7" s="18"/>
      <c r="G7" s="19"/>
    </row>
    <row r="8" spans="6:7" ht="23.25" customHeight="1">
      <c r="F8" s="442" t="s">
        <v>196</v>
      </c>
      <c r="G8" s="442"/>
    </row>
    <row r="9" ht="15.75">
      <c r="F9" s="19"/>
    </row>
    <row r="10" ht="15.75">
      <c r="F10" s="20"/>
    </row>
    <row r="11" spans="5:6" ht="15.75">
      <c r="E11" s="18"/>
      <c r="F11" s="19"/>
    </row>
    <row r="12" ht="15.75">
      <c r="E12" s="21" t="s">
        <v>197</v>
      </c>
    </row>
    <row r="13" ht="16.5" thickBot="1">
      <c r="E13" s="22"/>
    </row>
    <row r="14" spans="5:11" ht="16.5" thickBot="1">
      <c r="E14" s="23" t="s">
        <v>198</v>
      </c>
      <c r="F14" s="24" t="s">
        <v>199</v>
      </c>
      <c r="G14" s="25"/>
      <c r="H14" s="25"/>
      <c r="I14" s="25"/>
      <c r="J14" s="25"/>
      <c r="K14" s="25"/>
    </row>
    <row r="15" spans="5:11" ht="15.75">
      <c r="E15" s="210"/>
      <c r="F15" s="211" t="s">
        <v>200</v>
      </c>
      <c r="G15" s="212">
        <v>1</v>
      </c>
      <c r="H15" s="212"/>
      <c r="I15" s="212"/>
      <c r="J15" s="212">
        <v>2</v>
      </c>
      <c r="K15" s="274"/>
    </row>
    <row r="16" spans="5:11" ht="15.75">
      <c r="E16" s="209" t="s">
        <v>2</v>
      </c>
      <c r="F16" s="28"/>
      <c r="G16" s="27" t="s">
        <v>3</v>
      </c>
      <c r="H16" s="27"/>
      <c r="I16" s="27"/>
      <c r="J16" s="27" t="s">
        <v>434</v>
      </c>
      <c r="K16" s="27" t="s">
        <v>4</v>
      </c>
    </row>
    <row r="17" spans="5:11" ht="16.5" thickBot="1">
      <c r="E17" s="29" t="s">
        <v>10</v>
      </c>
      <c r="F17" s="30"/>
      <c r="G17" s="31" t="s">
        <v>403</v>
      </c>
      <c r="H17" s="31"/>
      <c r="I17" s="31"/>
      <c r="J17" s="31" t="s">
        <v>435</v>
      </c>
      <c r="K17" s="312">
        <v>0.5</v>
      </c>
    </row>
    <row r="18" spans="5:11" ht="16.5" thickBot="1">
      <c r="E18" s="32">
        <v>6</v>
      </c>
      <c r="F18" s="32" t="s">
        <v>201</v>
      </c>
      <c r="G18" s="33">
        <f>G51</f>
        <v>6981003</v>
      </c>
      <c r="H18" s="33"/>
      <c r="I18" s="33"/>
      <c r="J18" s="33">
        <f>J50</f>
        <v>1696671</v>
      </c>
      <c r="K18" s="34">
        <f>J18/G18*100</f>
        <v>24.304115039056708</v>
      </c>
    </row>
    <row r="19" spans="5:11" ht="16.5" thickBot="1">
      <c r="E19" s="35">
        <v>7</v>
      </c>
      <c r="F19" s="35" t="s">
        <v>202</v>
      </c>
      <c r="G19" s="36">
        <f>G65</f>
        <v>300000</v>
      </c>
      <c r="H19" s="36"/>
      <c r="I19" s="36"/>
      <c r="J19" s="36">
        <v>0</v>
      </c>
      <c r="K19" s="34">
        <f>J19/G19</f>
        <v>0</v>
      </c>
    </row>
    <row r="20" spans="5:11" ht="16.5" thickBot="1">
      <c r="E20" s="38" t="s">
        <v>203</v>
      </c>
      <c r="F20" s="38" t="s">
        <v>204</v>
      </c>
      <c r="G20" s="36">
        <f>G18+G19</f>
        <v>7281003</v>
      </c>
      <c r="H20" s="36"/>
      <c r="I20" s="36"/>
      <c r="J20" s="36">
        <f>J18+J19</f>
        <v>1696671</v>
      </c>
      <c r="K20" s="34">
        <f>J20/G20*100</f>
        <v>23.30270980522876</v>
      </c>
    </row>
    <row r="21" spans="5:11" ht="10.5" customHeight="1" thickBot="1">
      <c r="E21" s="35"/>
      <c r="F21" s="35"/>
      <c r="G21" s="36"/>
      <c r="H21" s="36"/>
      <c r="I21" s="36"/>
      <c r="J21" s="36"/>
      <c r="K21" s="34"/>
    </row>
    <row r="22" spans="5:11" ht="16.5" thickBot="1">
      <c r="E22" s="35">
        <v>3</v>
      </c>
      <c r="F22" s="35" t="s">
        <v>24</v>
      </c>
      <c r="G22" s="36">
        <f>G97</f>
        <v>2221003</v>
      </c>
      <c r="H22" s="36"/>
      <c r="I22" s="36"/>
      <c r="J22" s="36">
        <f>J97</f>
        <v>665148</v>
      </c>
      <c r="K22" s="34">
        <f>J22/G22*100</f>
        <v>29.9480910201382</v>
      </c>
    </row>
    <row r="23" spans="5:11" ht="16.5" thickBot="1">
      <c r="E23" s="35">
        <v>4</v>
      </c>
      <c r="F23" s="35" t="s">
        <v>205</v>
      </c>
      <c r="G23" s="36">
        <f>G118</f>
        <v>5060000</v>
      </c>
      <c r="H23" s="36"/>
      <c r="I23" s="36"/>
      <c r="J23" s="36">
        <f>J118</f>
        <v>773149</v>
      </c>
      <c r="K23" s="34">
        <f>J23/G23*100</f>
        <v>15.279624505928854</v>
      </c>
    </row>
    <row r="24" spans="5:11" ht="16.5" thickBot="1">
      <c r="E24" s="38" t="s">
        <v>206</v>
      </c>
      <c r="F24" s="38" t="s">
        <v>207</v>
      </c>
      <c r="G24" s="36">
        <f>G22+G23</f>
        <v>7281003</v>
      </c>
      <c r="H24" s="36"/>
      <c r="I24" s="36"/>
      <c r="J24" s="36">
        <f>J22+J23</f>
        <v>1438297</v>
      </c>
      <c r="K24" s="34">
        <f>J24/G24*100</f>
        <v>19.754105306645254</v>
      </c>
    </row>
    <row r="25" spans="5:11" ht="9" customHeight="1" thickBot="1">
      <c r="E25" s="35"/>
      <c r="F25" s="35"/>
      <c r="G25" s="36"/>
      <c r="H25" s="36"/>
      <c r="I25" s="36"/>
      <c r="J25" s="36"/>
      <c r="K25" s="34"/>
    </row>
    <row r="26" spans="5:11" ht="16.5" thickBot="1">
      <c r="E26" s="38" t="s">
        <v>208</v>
      </c>
      <c r="F26" s="38" t="s">
        <v>209</v>
      </c>
      <c r="G26" s="36">
        <f>G20-G24</f>
        <v>0</v>
      </c>
      <c r="H26" s="36"/>
      <c r="I26" s="36"/>
      <c r="J26" s="36">
        <f>J20-J24</f>
        <v>258374</v>
      </c>
      <c r="K26" s="34">
        <v>0</v>
      </c>
    </row>
    <row r="27" spans="6:11" ht="16.5" thickBot="1">
      <c r="F27" s="39"/>
      <c r="G27" s="40"/>
      <c r="H27" s="40"/>
      <c r="I27" s="40"/>
      <c r="J27" s="40"/>
      <c r="K27" s="41"/>
    </row>
    <row r="28" spans="5:11" ht="16.5" thickBot="1">
      <c r="E28" s="23" t="s">
        <v>210</v>
      </c>
      <c r="F28" s="24" t="s">
        <v>211</v>
      </c>
      <c r="G28" s="25"/>
      <c r="H28" s="25"/>
      <c r="I28" s="25"/>
      <c r="J28" s="25"/>
      <c r="K28" s="26"/>
    </row>
    <row r="29" spans="5:11" ht="16.5" thickBot="1">
      <c r="E29" s="35">
        <v>8</v>
      </c>
      <c r="F29" s="35" t="s">
        <v>212</v>
      </c>
      <c r="G29" s="36">
        <v>0</v>
      </c>
      <c r="H29" s="36"/>
      <c r="I29" s="36"/>
      <c r="J29" s="36">
        <v>0</v>
      </c>
      <c r="K29" s="37">
        <v>0</v>
      </c>
    </row>
    <row r="30" spans="5:11" ht="16.5" thickBot="1">
      <c r="E30" s="35">
        <v>5</v>
      </c>
      <c r="F30" s="35" t="s">
        <v>213</v>
      </c>
      <c r="G30" s="36">
        <v>0</v>
      </c>
      <c r="H30" s="36"/>
      <c r="I30" s="36"/>
      <c r="J30" s="36">
        <v>0</v>
      </c>
      <c r="K30" s="37">
        <v>0</v>
      </c>
    </row>
    <row r="31" spans="5:11" ht="16.5" thickBot="1">
      <c r="E31" s="38" t="s">
        <v>214</v>
      </c>
      <c r="F31" s="38" t="s">
        <v>215</v>
      </c>
      <c r="G31" s="36">
        <f>G29-G30</f>
        <v>0</v>
      </c>
      <c r="H31" s="36"/>
      <c r="I31" s="36"/>
      <c r="J31" s="36">
        <f>J29-J30</f>
        <v>0</v>
      </c>
      <c r="K31" s="37">
        <v>0</v>
      </c>
    </row>
    <row r="32" ht="15.75" thickBot="1"/>
    <row r="33" spans="5:11" ht="15.75">
      <c r="E33" s="42" t="s">
        <v>216</v>
      </c>
      <c r="F33" s="43" t="s">
        <v>217</v>
      </c>
      <c r="G33" s="44"/>
      <c r="H33" s="44"/>
      <c r="I33" s="44"/>
      <c r="J33" s="44"/>
      <c r="K33" s="45"/>
    </row>
    <row r="34" spans="5:11" ht="16.5" thickBot="1">
      <c r="E34" s="47"/>
      <c r="F34" s="48"/>
      <c r="G34" s="49"/>
      <c r="H34" s="49"/>
      <c r="I34" s="49"/>
      <c r="J34" s="49"/>
      <c r="K34" s="50"/>
    </row>
    <row r="35" spans="5:11" s="51" customFormat="1" ht="19.5" thickBot="1">
      <c r="E35" s="35" t="s">
        <v>218</v>
      </c>
      <c r="F35" s="35" t="s">
        <v>219</v>
      </c>
      <c r="G35" s="36">
        <f>G18+G19+G29</f>
        <v>7281003</v>
      </c>
      <c r="H35" s="36"/>
      <c r="I35" s="36"/>
      <c r="J35" s="36">
        <f>J20+J29</f>
        <v>1696671</v>
      </c>
      <c r="K35" s="37">
        <f>J35/G35*100</f>
        <v>23.30270980522876</v>
      </c>
    </row>
    <row r="36" spans="5:11" s="51" customFormat="1" ht="19.5" thickBot="1">
      <c r="E36" s="35" t="s">
        <v>220</v>
      </c>
      <c r="F36" s="35" t="s">
        <v>221</v>
      </c>
      <c r="G36" s="36">
        <f>G22+G23+G30</f>
        <v>7281003</v>
      </c>
      <c r="H36" s="36"/>
      <c r="I36" s="36"/>
      <c r="J36" s="36">
        <f>J24+J30</f>
        <v>1438297</v>
      </c>
      <c r="K36" s="37">
        <f>J36/G36*100</f>
        <v>19.754105306645254</v>
      </c>
    </row>
    <row r="37" spans="5:11" ht="16.5" thickBot="1">
      <c r="E37" s="38" t="s">
        <v>222</v>
      </c>
      <c r="F37" s="38" t="s">
        <v>223</v>
      </c>
      <c r="G37" s="36">
        <f>G35-G36</f>
        <v>0</v>
      </c>
      <c r="H37" s="36"/>
      <c r="I37" s="36"/>
      <c r="J37" s="36">
        <f>J35-J36</f>
        <v>258374</v>
      </c>
      <c r="K37" s="37">
        <v>0</v>
      </c>
    </row>
    <row r="44" spans="5:11" ht="20.25" customHeight="1">
      <c r="E44" s="443" t="s">
        <v>224</v>
      </c>
      <c r="F44" s="443"/>
      <c r="G44" s="443"/>
      <c r="H44" s="443"/>
      <c r="I44" s="443"/>
      <c r="J44" s="443"/>
      <c r="K44" s="443"/>
    </row>
    <row r="45" spans="5:11" ht="15.75" customHeight="1">
      <c r="E45" s="444" t="s">
        <v>225</v>
      </c>
      <c r="F45" s="444"/>
      <c r="G45" s="444"/>
      <c r="H45" s="444"/>
      <c r="I45" s="444"/>
      <c r="J45" s="444"/>
      <c r="K45" s="444"/>
    </row>
    <row r="46" ht="15.75" customHeight="1"/>
    <row r="47" spans="2:13" s="54" customFormat="1" ht="15.75">
      <c r="B47" s="437" t="s">
        <v>226</v>
      </c>
      <c r="C47" s="438"/>
      <c r="D47" s="438"/>
      <c r="E47" s="440" t="s">
        <v>227</v>
      </c>
      <c r="F47" s="52" t="s">
        <v>228</v>
      </c>
      <c r="G47" s="53" t="s">
        <v>229</v>
      </c>
      <c r="H47" s="53"/>
      <c r="I47" s="53"/>
      <c r="J47" s="53" t="s">
        <v>436</v>
      </c>
      <c r="K47" s="308" t="s">
        <v>4</v>
      </c>
      <c r="M47" s="278"/>
    </row>
    <row r="48" spans="2:13" s="54" customFormat="1" ht="24" customHeight="1" thickBot="1">
      <c r="B48" s="439"/>
      <c r="C48" s="439"/>
      <c r="D48" s="439"/>
      <c r="E48" s="441"/>
      <c r="F48" s="55"/>
      <c r="G48" s="56">
        <v>2019</v>
      </c>
      <c r="H48" s="56"/>
      <c r="I48" s="56"/>
      <c r="J48" s="279" t="s">
        <v>437</v>
      </c>
      <c r="K48" s="309">
        <v>19</v>
      </c>
      <c r="M48" s="278"/>
    </row>
    <row r="49" spans="2:13" s="54" customFormat="1" ht="11.25" customHeight="1" thickTop="1">
      <c r="B49" s="223"/>
      <c r="C49" s="223"/>
      <c r="D49" s="223"/>
      <c r="E49" s="57"/>
      <c r="F49" s="58"/>
      <c r="G49" s="59"/>
      <c r="H49" s="59"/>
      <c r="I49" s="59"/>
      <c r="J49" s="59"/>
      <c r="K49" s="310"/>
      <c r="M49" s="278"/>
    </row>
    <row r="50" spans="2:13" s="20" customFormat="1" ht="15.75">
      <c r="B50" s="60"/>
      <c r="C50" s="60"/>
      <c r="D50" s="60"/>
      <c r="E50" s="61" t="s">
        <v>417</v>
      </c>
      <c r="F50" s="61" t="s">
        <v>230</v>
      </c>
      <c r="G50" s="62">
        <f>G51+G65</f>
        <v>7281003</v>
      </c>
      <c r="H50" s="62"/>
      <c r="I50" s="62"/>
      <c r="J50" s="62">
        <f>J51+J65+J68</f>
        <v>1696671</v>
      </c>
      <c r="K50" s="311">
        <f>J50/G50*100</f>
        <v>23.30270980522876</v>
      </c>
      <c r="M50" s="277"/>
    </row>
    <row r="51" spans="2:13" ht="15.75">
      <c r="B51" s="63"/>
      <c r="C51" s="63"/>
      <c r="D51" s="63"/>
      <c r="E51" s="64">
        <v>6</v>
      </c>
      <c r="F51" s="65" t="s">
        <v>231</v>
      </c>
      <c r="G51" s="66">
        <f>G52+G56+G58+G61</f>
        <v>6981003</v>
      </c>
      <c r="H51" s="66"/>
      <c r="I51" s="66"/>
      <c r="J51" s="66">
        <f>J52+J56+J58+J61</f>
        <v>1577871</v>
      </c>
      <c r="K51" s="311">
        <f aca="true" t="shared" si="0" ref="K51:K61">J51/G51*100</f>
        <v>22.60235384514231</v>
      </c>
      <c r="M51" s="276"/>
    </row>
    <row r="52" spans="2:13" ht="15.75">
      <c r="B52" s="67"/>
      <c r="C52" s="67"/>
      <c r="D52" s="67"/>
      <c r="E52" s="64">
        <v>61</v>
      </c>
      <c r="F52" s="65" t="s">
        <v>232</v>
      </c>
      <c r="G52" s="66">
        <f>G53+G54+G55</f>
        <v>430000</v>
      </c>
      <c r="H52" s="66"/>
      <c r="I52" s="66"/>
      <c r="J52" s="280">
        <f>J53+J54+J55</f>
        <v>165764</v>
      </c>
      <c r="K52" s="311">
        <f t="shared" si="0"/>
        <v>38.54976744186047</v>
      </c>
      <c r="M52" s="276"/>
    </row>
    <row r="53" spans="2:13" ht="15.75">
      <c r="B53" s="305">
        <v>1</v>
      </c>
      <c r="C53" s="67"/>
      <c r="D53" s="67"/>
      <c r="E53" s="68">
        <v>611</v>
      </c>
      <c r="F53" s="69" t="s">
        <v>233</v>
      </c>
      <c r="G53" s="70">
        <v>400000</v>
      </c>
      <c r="H53" s="70">
        <v>400</v>
      </c>
      <c r="I53" s="70"/>
      <c r="J53" s="281">
        <v>162088</v>
      </c>
      <c r="K53" s="311">
        <f t="shared" si="0"/>
        <v>40.522000000000006</v>
      </c>
      <c r="M53" s="276"/>
    </row>
    <row r="54" spans="2:13" ht="15" customHeight="1">
      <c r="B54" s="305">
        <v>1</v>
      </c>
      <c r="C54" s="67"/>
      <c r="D54" s="67"/>
      <c r="E54" s="68">
        <v>613</v>
      </c>
      <c r="F54" s="69" t="s">
        <v>234</v>
      </c>
      <c r="G54" s="70">
        <v>20000</v>
      </c>
      <c r="H54" s="70"/>
      <c r="I54" s="70"/>
      <c r="J54" s="281">
        <v>3259</v>
      </c>
      <c r="K54" s="311">
        <f t="shared" si="0"/>
        <v>16.295</v>
      </c>
      <c r="M54" s="276"/>
    </row>
    <row r="55" spans="2:13" ht="15.75">
      <c r="B55" s="305">
        <v>1</v>
      </c>
      <c r="C55" s="67"/>
      <c r="D55" s="67"/>
      <c r="E55" s="68">
        <v>614</v>
      </c>
      <c r="F55" s="69" t="s">
        <v>235</v>
      </c>
      <c r="G55" s="70">
        <v>10000</v>
      </c>
      <c r="H55" s="70"/>
      <c r="I55" s="70"/>
      <c r="J55" s="281">
        <v>417</v>
      </c>
      <c r="K55" s="311">
        <f t="shared" si="0"/>
        <v>4.17</v>
      </c>
      <c r="M55" s="276"/>
    </row>
    <row r="56" spans="2:13" ht="15.75">
      <c r="B56" s="306"/>
      <c r="C56" s="67"/>
      <c r="D56" s="67"/>
      <c r="E56" s="64">
        <v>63</v>
      </c>
      <c r="F56" s="65" t="s">
        <v>236</v>
      </c>
      <c r="G56" s="66">
        <f>G57</f>
        <v>6393003</v>
      </c>
      <c r="H56" s="66"/>
      <c r="I56" s="66"/>
      <c r="J56" s="280">
        <v>899731</v>
      </c>
      <c r="K56" s="311">
        <f t="shared" si="0"/>
        <v>14.073683369145924</v>
      </c>
      <c r="M56" s="276"/>
    </row>
    <row r="57" spans="2:11" ht="15.75">
      <c r="B57" s="305">
        <v>4</v>
      </c>
      <c r="C57" s="67"/>
      <c r="D57" s="67"/>
      <c r="E57" s="68">
        <v>633</v>
      </c>
      <c r="F57" s="69" t="s">
        <v>237</v>
      </c>
      <c r="G57" s="70">
        <v>6393003</v>
      </c>
      <c r="H57" s="70"/>
      <c r="I57" s="70"/>
      <c r="J57" s="281">
        <v>889731</v>
      </c>
      <c r="K57" s="311">
        <f t="shared" si="0"/>
        <v>13.917262356986223</v>
      </c>
    </row>
    <row r="58" spans="2:13" ht="15.75">
      <c r="B58" s="306"/>
      <c r="C58" s="67"/>
      <c r="D58" s="67"/>
      <c r="E58" s="64">
        <v>64</v>
      </c>
      <c r="F58" s="65" t="s">
        <v>238</v>
      </c>
      <c r="G58" s="66">
        <f>G59+G60</f>
        <v>18000</v>
      </c>
      <c r="H58" s="66"/>
      <c r="I58" s="66"/>
      <c r="J58" s="280">
        <v>2</v>
      </c>
      <c r="K58" s="311">
        <f t="shared" si="0"/>
        <v>0.011111111111111112</v>
      </c>
      <c r="M58" s="276"/>
    </row>
    <row r="59" spans="2:11" ht="15.75">
      <c r="B59" s="305">
        <v>1</v>
      </c>
      <c r="C59" s="67"/>
      <c r="D59" s="67"/>
      <c r="E59" s="68">
        <v>641</v>
      </c>
      <c r="F59" s="69" t="s">
        <v>239</v>
      </c>
      <c r="G59" s="70">
        <v>1000</v>
      </c>
      <c r="H59" s="70"/>
      <c r="I59" s="70"/>
      <c r="J59" s="281">
        <v>2</v>
      </c>
      <c r="K59" s="311">
        <f t="shared" si="0"/>
        <v>0.2</v>
      </c>
    </row>
    <row r="60" spans="2:11" ht="15.75">
      <c r="B60" s="305">
        <v>2</v>
      </c>
      <c r="C60" s="67"/>
      <c r="D60" s="63"/>
      <c r="E60" s="68">
        <v>642</v>
      </c>
      <c r="F60" s="69" t="s">
        <v>240</v>
      </c>
      <c r="G60" s="70">
        <v>17000</v>
      </c>
      <c r="H60" s="70"/>
      <c r="I60" s="70"/>
      <c r="J60" s="281">
        <v>0</v>
      </c>
      <c r="K60" s="311">
        <f t="shared" si="0"/>
        <v>0</v>
      </c>
    </row>
    <row r="61" spans="2:11" ht="15.75">
      <c r="B61" s="306"/>
      <c r="C61" s="67"/>
      <c r="D61" s="67"/>
      <c r="E61" s="64">
        <v>65</v>
      </c>
      <c r="F61" s="65" t="s">
        <v>395</v>
      </c>
      <c r="G61" s="66">
        <f>G62+G63+G64</f>
        <v>140000</v>
      </c>
      <c r="H61" s="66"/>
      <c r="I61" s="66"/>
      <c r="J61" s="280">
        <f>J63+J64</f>
        <v>512374</v>
      </c>
      <c r="K61" s="311">
        <f t="shared" si="0"/>
        <v>365.9814285714286</v>
      </c>
    </row>
    <row r="62" spans="2:11" ht="15.75">
      <c r="B62" s="305">
        <v>3</v>
      </c>
      <c r="C62" s="67"/>
      <c r="D62" s="67"/>
      <c r="E62" s="68">
        <v>651</v>
      </c>
      <c r="F62" s="69" t="s">
        <v>241</v>
      </c>
      <c r="G62" s="70">
        <v>0</v>
      </c>
      <c r="H62" s="70"/>
      <c r="I62" s="70"/>
      <c r="J62" s="281">
        <v>0</v>
      </c>
      <c r="K62" s="311">
        <v>0</v>
      </c>
    </row>
    <row r="63" spans="2:11" ht="15.75">
      <c r="B63" s="305">
        <v>3</v>
      </c>
      <c r="C63" s="67"/>
      <c r="D63" s="67"/>
      <c r="E63" s="68">
        <v>652</v>
      </c>
      <c r="F63" s="69" t="s">
        <v>441</v>
      </c>
      <c r="G63" s="70">
        <v>40000</v>
      </c>
      <c r="H63" s="70"/>
      <c r="I63" s="70"/>
      <c r="J63" s="281">
        <v>483694</v>
      </c>
      <c r="K63" s="311">
        <f aca="true" t="shared" si="1" ref="K63:K68">J63/G63</f>
        <v>12.09235</v>
      </c>
    </row>
    <row r="64" spans="2:11" ht="12.75" customHeight="1">
      <c r="B64" s="306">
        <v>3</v>
      </c>
      <c r="C64" s="67"/>
      <c r="D64" s="67"/>
      <c r="E64" s="68">
        <v>653</v>
      </c>
      <c r="F64" s="69" t="s">
        <v>389</v>
      </c>
      <c r="G64" s="70">
        <v>100000</v>
      </c>
      <c r="H64" s="70"/>
      <c r="I64" s="70"/>
      <c r="J64" s="281">
        <v>28680</v>
      </c>
      <c r="K64" s="311">
        <f>J64/G64*100</f>
        <v>28.68</v>
      </c>
    </row>
    <row r="65" spans="2:11" ht="15.75">
      <c r="B65" s="306"/>
      <c r="C65" s="67"/>
      <c r="D65" s="67"/>
      <c r="E65" s="64">
        <v>7</v>
      </c>
      <c r="F65" s="72" t="s">
        <v>202</v>
      </c>
      <c r="G65" s="66">
        <f>G66+G68</f>
        <v>300000</v>
      </c>
      <c r="H65" s="66"/>
      <c r="I65" s="66"/>
      <c r="J65" s="66">
        <f>J66</f>
        <v>0</v>
      </c>
      <c r="K65" s="311">
        <f t="shared" si="1"/>
        <v>0</v>
      </c>
    </row>
    <row r="66" spans="2:11" ht="15.75">
      <c r="B66" s="306"/>
      <c r="C66" s="67"/>
      <c r="D66" s="67"/>
      <c r="E66" s="64">
        <v>71</v>
      </c>
      <c r="F66" s="65" t="s">
        <v>242</v>
      </c>
      <c r="G66" s="66">
        <f>G67</f>
        <v>0</v>
      </c>
      <c r="H66" s="70"/>
      <c r="I66" s="66"/>
      <c r="J66" s="66">
        <f>J67</f>
        <v>0</v>
      </c>
      <c r="K66" s="311">
        <v>0</v>
      </c>
    </row>
    <row r="67" spans="2:11" ht="15.75">
      <c r="B67" s="305">
        <v>6</v>
      </c>
      <c r="C67" s="67"/>
      <c r="D67" s="67"/>
      <c r="E67" s="68">
        <v>711</v>
      </c>
      <c r="F67" s="69" t="s">
        <v>243</v>
      </c>
      <c r="G67" s="70">
        <v>0</v>
      </c>
      <c r="H67" s="70"/>
      <c r="I67" s="70"/>
      <c r="J67" s="70">
        <v>0</v>
      </c>
      <c r="K67" s="311">
        <v>0</v>
      </c>
    </row>
    <row r="68" spans="2:11" ht="15.75">
      <c r="B68" s="306"/>
      <c r="C68" s="67"/>
      <c r="D68" s="67"/>
      <c r="E68" s="64">
        <v>72</v>
      </c>
      <c r="F68" s="65" t="s">
        <v>244</v>
      </c>
      <c r="G68" s="66">
        <f>G69+G70</f>
        <v>300000</v>
      </c>
      <c r="H68" s="70"/>
      <c r="I68" s="66"/>
      <c r="J68" s="66">
        <f>J69</f>
        <v>118800</v>
      </c>
      <c r="K68" s="311">
        <f t="shared" si="1"/>
        <v>0.396</v>
      </c>
    </row>
    <row r="69" spans="2:11" ht="15.75">
      <c r="B69" s="306">
        <v>2</v>
      </c>
      <c r="C69" s="67"/>
      <c r="D69" s="67"/>
      <c r="E69" s="68">
        <v>721</v>
      </c>
      <c r="F69" s="69" t="s">
        <v>245</v>
      </c>
      <c r="G69" s="70">
        <v>0</v>
      </c>
      <c r="H69" s="70"/>
      <c r="I69" s="70"/>
      <c r="J69" s="70">
        <f>J70</f>
        <v>118800</v>
      </c>
      <c r="K69" s="311">
        <v>0</v>
      </c>
    </row>
    <row r="70" spans="2:11" ht="12.75" customHeight="1">
      <c r="B70" s="306">
        <v>2</v>
      </c>
      <c r="C70" s="67"/>
      <c r="D70" s="67"/>
      <c r="E70" s="68">
        <v>7214</v>
      </c>
      <c r="F70" s="69" t="s">
        <v>406</v>
      </c>
      <c r="G70" s="70">
        <v>300000</v>
      </c>
      <c r="H70" s="70"/>
      <c r="I70" s="70"/>
      <c r="J70" s="70">
        <v>118800</v>
      </c>
      <c r="K70" s="311">
        <f>J70/G70*100</f>
        <v>39.6</v>
      </c>
    </row>
    <row r="71" spans="2:11" s="74" customFormat="1" ht="15.75">
      <c r="B71" s="67"/>
      <c r="C71" s="67"/>
      <c r="D71" s="67"/>
      <c r="E71" s="64">
        <v>8</v>
      </c>
      <c r="F71" s="72" t="s">
        <v>212</v>
      </c>
      <c r="G71" s="66">
        <f>G72</f>
        <v>0</v>
      </c>
      <c r="H71" s="70"/>
      <c r="I71" s="66"/>
      <c r="J71" s="66">
        <f>J72</f>
        <v>0</v>
      </c>
      <c r="K71" s="311">
        <v>0</v>
      </c>
    </row>
    <row r="72" spans="2:11" ht="15.75">
      <c r="B72" s="67"/>
      <c r="C72" s="67"/>
      <c r="D72" s="67"/>
      <c r="E72" s="64">
        <v>84</v>
      </c>
      <c r="F72" s="65" t="s">
        <v>212</v>
      </c>
      <c r="G72" s="66">
        <f>G73</f>
        <v>0</v>
      </c>
      <c r="H72" s="70"/>
      <c r="I72" s="66"/>
      <c r="J72" s="66">
        <f>J73</f>
        <v>0</v>
      </c>
      <c r="K72" s="311">
        <v>0</v>
      </c>
    </row>
    <row r="73" spans="2:11" ht="15.75">
      <c r="B73" s="294">
        <v>7</v>
      </c>
      <c r="C73" s="67"/>
      <c r="D73" s="67"/>
      <c r="E73" s="68">
        <v>844</v>
      </c>
      <c r="F73" s="69" t="s">
        <v>246</v>
      </c>
      <c r="G73" s="70">
        <v>0</v>
      </c>
      <c r="H73" s="70"/>
      <c r="I73" s="70"/>
      <c r="J73" s="70">
        <v>0</v>
      </c>
      <c r="K73" s="311">
        <v>0</v>
      </c>
    </row>
    <row r="74" spans="2:11" ht="15">
      <c r="B74" s="80"/>
      <c r="C74" s="80"/>
      <c r="D74" s="80"/>
      <c r="E74" s="82"/>
      <c r="F74" s="83"/>
      <c r="G74" s="83"/>
      <c r="H74" s="83"/>
      <c r="I74" s="83"/>
      <c r="J74" s="83"/>
      <c r="K74" s="83"/>
    </row>
    <row r="75" spans="2:11" ht="15">
      <c r="B75" s="80"/>
      <c r="C75" s="80"/>
      <c r="D75" s="80"/>
      <c r="E75" s="82"/>
      <c r="F75" s="83"/>
      <c r="G75" s="83"/>
      <c r="H75" s="83"/>
      <c r="I75" s="83"/>
      <c r="J75" s="83"/>
      <c r="K75" s="83"/>
    </row>
    <row r="76" spans="2:11" ht="15">
      <c r="B76" s="80"/>
      <c r="C76" s="80"/>
      <c r="D76" s="80"/>
      <c r="E76" s="82"/>
      <c r="F76" s="83"/>
      <c r="G76" s="83"/>
      <c r="H76" s="83"/>
      <c r="I76" s="83"/>
      <c r="J76" s="83"/>
      <c r="K76" s="83"/>
    </row>
    <row r="77" spans="2:11" ht="15">
      <c r="B77" s="80"/>
      <c r="C77" s="80"/>
      <c r="D77" s="80"/>
      <c r="E77" s="82"/>
      <c r="F77" s="83"/>
      <c r="G77" s="83"/>
      <c r="H77" s="83"/>
      <c r="I77" s="83"/>
      <c r="J77" s="83"/>
      <c r="K77" s="83"/>
    </row>
    <row r="78" spans="2:11" ht="15">
      <c r="B78" s="80"/>
      <c r="C78" s="80"/>
      <c r="D78" s="80"/>
      <c r="E78" s="82"/>
      <c r="F78" s="83"/>
      <c r="G78" s="83"/>
      <c r="H78" s="83"/>
      <c r="I78" s="83"/>
      <c r="J78" s="83"/>
      <c r="K78" s="83"/>
    </row>
    <row r="79" spans="2:11" ht="15">
      <c r="B79" s="80"/>
      <c r="C79" s="80"/>
      <c r="D79" s="80"/>
      <c r="E79" s="82"/>
      <c r="F79" s="83"/>
      <c r="G79" s="83"/>
      <c r="H79" s="83"/>
      <c r="I79" s="83"/>
      <c r="J79" s="83"/>
      <c r="K79" s="83"/>
    </row>
    <row r="80" spans="2:11" ht="15">
      <c r="B80" s="80"/>
      <c r="C80" s="80"/>
      <c r="D80" s="80"/>
      <c r="E80" s="82"/>
      <c r="F80" s="83"/>
      <c r="G80" s="83"/>
      <c r="H80" s="83"/>
      <c r="I80" s="83"/>
      <c r="J80" s="83"/>
      <c r="K80" s="83"/>
    </row>
    <row r="81" spans="2:11" ht="15">
      <c r="B81" s="80"/>
      <c r="C81" s="80"/>
      <c r="D81" s="80"/>
      <c r="E81" s="82"/>
      <c r="F81" s="83"/>
      <c r="G81" s="83"/>
      <c r="H81" s="83"/>
      <c r="I81" s="83"/>
      <c r="J81" s="83"/>
      <c r="K81" s="83"/>
    </row>
    <row r="82" spans="2:11" ht="15">
      <c r="B82" s="80"/>
      <c r="C82" s="80"/>
      <c r="D82" s="80"/>
      <c r="E82" s="82"/>
      <c r="F82" s="83"/>
      <c r="G82" s="83"/>
      <c r="H82" s="83"/>
      <c r="I82" s="83"/>
      <c r="J82" s="83"/>
      <c r="K82" s="83"/>
    </row>
    <row r="83" spans="2:11" ht="15">
      <c r="B83" s="80"/>
      <c r="C83" s="80"/>
      <c r="D83" s="80"/>
      <c r="E83" s="82"/>
      <c r="F83" s="83"/>
      <c r="G83" s="83"/>
      <c r="H83" s="83"/>
      <c r="I83" s="83"/>
      <c r="J83" s="83"/>
      <c r="K83" s="83"/>
    </row>
    <row r="84" spans="2:11" ht="15">
      <c r="B84" s="80"/>
      <c r="C84" s="80"/>
      <c r="D84" s="80"/>
      <c r="E84" s="82"/>
      <c r="F84" s="83"/>
      <c r="G84" s="83"/>
      <c r="H84" s="83"/>
      <c r="I84" s="83"/>
      <c r="J84" s="83"/>
      <c r="K84" s="83"/>
    </row>
    <row r="85" spans="2:11" ht="15">
      <c r="B85" s="80"/>
      <c r="C85" s="80"/>
      <c r="D85" s="80"/>
      <c r="E85" s="82"/>
      <c r="F85" s="83"/>
      <c r="G85" s="83"/>
      <c r="H85" s="83"/>
      <c r="I85" s="83"/>
      <c r="J85" s="83"/>
      <c r="K85" s="83"/>
    </row>
    <row r="86" spans="2:11" ht="15">
      <c r="B86" s="80"/>
      <c r="C86" s="80"/>
      <c r="D86" s="80"/>
      <c r="E86" s="82"/>
      <c r="F86" s="83"/>
      <c r="G86" s="83"/>
      <c r="H86" s="83"/>
      <c r="I86" s="83"/>
      <c r="J86" s="83"/>
      <c r="K86" s="83"/>
    </row>
    <row r="87" spans="2:11" ht="15">
      <c r="B87" s="80"/>
      <c r="C87" s="80"/>
      <c r="D87" s="80"/>
      <c r="E87" s="82"/>
      <c r="F87" s="83"/>
      <c r="G87" s="83"/>
      <c r="H87" s="83"/>
      <c r="I87" s="83"/>
      <c r="J87" s="83"/>
      <c r="K87" s="83"/>
    </row>
    <row r="88" spans="2:11" ht="15">
      <c r="B88" s="80"/>
      <c r="C88" s="80"/>
      <c r="D88" s="80"/>
      <c r="E88" s="82"/>
      <c r="F88" s="83"/>
      <c r="G88" s="83"/>
      <c r="H88" s="83"/>
      <c r="I88" s="83"/>
      <c r="J88" s="83"/>
      <c r="K88" s="83"/>
    </row>
    <row r="89" spans="2:11" ht="15">
      <c r="B89" s="80"/>
      <c r="C89" s="80"/>
      <c r="D89" s="80"/>
      <c r="E89" s="82"/>
      <c r="F89" s="83"/>
      <c r="G89" s="83"/>
      <c r="H89" s="83"/>
      <c r="I89" s="83"/>
      <c r="J89" s="83"/>
      <c r="K89" s="83"/>
    </row>
    <row r="90" spans="2:11" ht="15">
      <c r="B90" s="80"/>
      <c r="C90" s="80"/>
      <c r="D90" s="80"/>
      <c r="E90" s="82"/>
      <c r="F90" s="83"/>
      <c r="G90" s="83"/>
      <c r="H90" s="83"/>
      <c r="I90" s="83"/>
      <c r="J90" s="83"/>
      <c r="K90" s="83"/>
    </row>
    <row r="91" spans="2:11" ht="15">
      <c r="B91" s="80"/>
      <c r="C91" s="80"/>
      <c r="D91" s="80"/>
      <c r="E91" s="82"/>
      <c r="F91" s="83"/>
      <c r="G91" s="83"/>
      <c r="H91" s="83"/>
      <c r="I91" s="83"/>
      <c r="J91" s="83"/>
      <c r="K91" s="83"/>
    </row>
    <row r="92" spans="2:11" ht="15">
      <c r="B92" s="80"/>
      <c r="C92" s="80"/>
      <c r="D92" s="80"/>
      <c r="E92" s="82"/>
      <c r="F92" s="83"/>
      <c r="G92" s="83"/>
      <c r="H92" s="83"/>
      <c r="I92" s="83"/>
      <c r="J92" s="83"/>
      <c r="K92" s="83"/>
    </row>
    <row r="93" spans="2:11" s="75" customFormat="1" ht="14.25">
      <c r="B93" s="76"/>
      <c r="C93" s="76"/>
      <c r="D93" s="76"/>
      <c r="E93" s="77"/>
      <c r="F93" s="77"/>
      <c r="G93" s="77"/>
      <c r="H93" s="77"/>
      <c r="I93" s="77"/>
      <c r="J93" s="77"/>
      <c r="K93" s="77"/>
    </row>
    <row r="94" spans="2:11" s="54" customFormat="1" ht="15.75">
      <c r="B94" s="437" t="s">
        <v>226</v>
      </c>
      <c r="C94" s="438"/>
      <c r="D94" s="438"/>
      <c r="E94" s="440" t="s">
        <v>227</v>
      </c>
      <c r="F94" s="52" t="s">
        <v>228</v>
      </c>
      <c r="G94" s="53" t="s">
        <v>229</v>
      </c>
      <c r="H94" s="53"/>
      <c r="I94" s="53"/>
      <c r="J94" s="53" t="s">
        <v>438</v>
      </c>
      <c r="K94" s="308" t="s">
        <v>4</v>
      </c>
    </row>
    <row r="95" spans="2:11" s="54" customFormat="1" ht="24" customHeight="1" thickBot="1">
      <c r="B95" s="439"/>
      <c r="C95" s="439"/>
      <c r="D95" s="439"/>
      <c r="E95" s="441"/>
      <c r="F95" s="55"/>
      <c r="G95" s="56">
        <v>2019</v>
      </c>
      <c r="H95" s="56"/>
      <c r="I95" s="56"/>
      <c r="J95" s="56" t="s">
        <v>439</v>
      </c>
      <c r="K95" s="313">
        <v>2019</v>
      </c>
    </row>
    <row r="96" spans="2:11" s="20" customFormat="1" ht="16.5" thickTop="1">
      <c r="B96" s="60"/>
      <c r="C96" s="60"/>
      <c r="D96" s="60"/>
      <c r="E96" s="61" t="s">
        <v>418</v>
      </c>
      <c r="F96" s="61" t="s">
        <v>247</v>
      </c>
      <c r="G96" s="62">
        <f>G97+G118</f>
        <v>7281003</v>
      </c>
      <c r="H96" s="62"/>
      <c r="I96" s="62"/>
      <c r="J96" s="62">
        <f>J97+J118</f>
        <v>1438297</v>
      </c>
      <c r="K96" s="311">
        <f>J96/G96*100</f>
        <v>19.754105306645254</v>
      </c>
    </row>
    <row r="97" spans="2:11" ht="15.75">
      <c r="B97" s="63"/>
      <c r="C97" s="63"/>
      <c r="D97" s="63"/>
      <c r="E97" s="65">
        <v>3</v>
      </c>
      <c r="F97" s="65" t="s">
        <v>24</v>
      </c>
      <c r="G97" s="66">
        <f>G98+G102+G107+G110+G112+G114</f>
        <v>2221003</v>
      </c>
      <c r="H97" s="66"/>
      <c r="I97" s="66"/>
      <c r="J97" s="66">
        <f>J98+J102+J107+J110+J112+J114</f>
        <v>665148</v>
      </c>
      <c r="K97" s="311">
        <f aca="true" t="shared" si="2" ref="K97:K124">J97/G97*100</f>
        <v>29.9480910201382</v>
      </c>
    </row>
    <row r="98" spans="2:11" ht="15.75">
      <c r="B98" s="67"/>
      <c r="C98" s="67"/>
      <c r="D98" s="67"/>
      <c r="E98" s="65">
        <v>31</v>
      </c>
      <c r="F98" s="65" t="s">
        <v>40</v>
      </c>
      <c r="G98" s="66">
        <f>G99+G100+G101</f>
        <v>777323</v>
      </c>
      <c r="H98" s="70"/>
      <c r="I98" s="66"/>
      <c r="J98" s="66">
        <f>J99+J101+J100</f>
        <v>320813</v>
      </c>
      <c r="K98" s="311">
        <f t="shared" si="2"/>
        <v>41.27151776031328</v>
      </c>
    </row>
    <row r="99" spans="2:11" ht="15.75">
      <c r="B99" s="294">
        <v>1</v>
      </c>
      <c r="C99" s="67"/>
      <c r="D99" s="67"/>
      <c r="E99" s="73">
        <v>311</v>
      </c>
      <c r="F99" s="69" t="s">
        <v>41</v>
      </c>
      <c r="G99" s="70">
        <f>'Posebni dio'!N29+'Posebni dio'!N51+'Posebni dio'!N65</f>
        <v>676760</v>
      </c>
      <c r="H99" s="70"/>
      <c r="I99" s="70"/>
      <c r="J99" s="70">
        <f>277147</f>
        <v>277147</v>
      </c>
      <c r="K99" s="311">
        <f t="shared" si="2"/>
        <v>40.95203617235062</v>
      </c>
    </row>
    <row r="100" spans="2:11" ht="15.75">
      <c r="B100" s="294">
        <v>1</v>
      </c>
      <c r="C100" s="67"/>
      <c r="D100" s="67"/>
      <c r="E100" s="73">
        <v>312</v>
      </c>
      <c r="F100" s="69" t="s">
        <v>42</v>
      </c>
      <c r="G100" s="70">
        <f>'Posebni dio'!N30+'Posebni dio'!N52+'Posebni dio'!N66</f>
        <v>9300</v>
      </c>
      <c r="H100" s="70"/>
      <c r="I100" s="70"/>
      <c r="J100" s="70">
        <f>'Posebni dio'!P30+'Posebni dio'!P52</f>
        <v>3750</v>
      </c>
      <c r="K100" s="311">
        <f t="shared" si="2"/>
        <v>40.32258064516129</v>
      </c>
    </row>
    <row r="101" spans="2:11" ht="15.75">
      <c r="B101" s="294">
        <v>1</v>
      </c>
      <c r="C101" s="67"/>
      <c r="D101" s="67"/>
      <c r="E101" s="73">
        <v>313</v>
      </c>
      <c r="F101" s="69" t="s">
        <v>44</v>
      </c>
      <c r="G101" s="70">
        <f>'Posebni dio'!N31+'Posebni dio'!N53+'Posebni dio'!N67</f>
        <v>91263</v>
      </c>
      <c r="H101" s="70"/>
      <c r="I101" s="70"/>
      <c r="J101" s="70">
        <v>39916</v>
      </c>
      <c r="K101" s="311">
        <f t="shared" si="2"/>
        <v>43.73733057208288</v>
      </c>
    </row>
    <row r="102" spans="2:11" ht="15.75">
      <c r="B102" s="67"/>
      <c r="C102" s="67"/>
      <c r="D102" s="67"/>
      <c r="E102" s="65">
        <v>32</v>
      </c>
      <c r="F102" s="65" t="s">
        <v>25</v>
      </c>
      <c r="G102" s="66">
        <f>G103+G104+G105+G106</f>
        <v>956180</v>
      </c>
      <c r="H102" s="66"/>
      <c r="I102" s="66"/>
      <c r="J102" s="66">
        <f>J103+J104+J105+J106</f>
        <v>185658</v>
      </c>
      <c r="K102" s="311">
        <f t="shared" si="2"/>
        <v>19.41663703486791</v>
      </c>
    </row>
    <row r="103" spans="2:11" ht="15.75">
      <c r="B103" s="294">
        <v>1</v>
      </c>
      <c r="C103" s="67"/>
      <c r="D103" s="67"/>
      <c r="E103" s="73">
        <v>321</v>
      </c>
      <c r="F103" s="69" t="s">
        <v>248</v>
      </c>
      <c r="G103" s="70">
        <f>'Posebni dio'!N33+'Posebni dio'!N55+'Posebni dio'!N69</f>
        <v>53180</v>
      </c>
      <c r="H103" s="70"/>
      <c r="I103" s="70"/>
      <c r="J103" s="70">
        <v>31952</v>
      </c>
      <c r="K103" s="311">
        <f t="shared" si="2"/>
        <v>60.08273787138022</v>
      </c>
    </row>
    <row r="104" spans="1:11" ht="15.75">
      <c r="A104" s="74"/>
      <c r="B104" s="294">
        <v>1</v>
      </c>
      <c r="C104" s="294">
        <v>3</v>
      </c>
      <c r="D104" s="67"/>
      <c r="E104" s="73">
        <v>322</v>
      </c>
      <c r="F104" s="69" t="s">
        <v>28</v>
      </c>
      <c r="G104" s="70">
        <f>'Posebni dio'!N34+'Posebni dio'!N77+'Posebni dio'!N82+'Posebni dio'!N87+'Posebni dio'!N92+'Posebni dio'!N97+'Posebni dio'!N102+'Posebni dio'!N107+'Posebni dio'!N208+'Posebni dio'!N213+'Posebni dio'!N233</f>
        <v>204000</v>
      </c>
      <c r="H104" s="70"/>
      <c r="I104" s="70"/>
      <c r="J104" s="70">
        <v>63498</v>
      </c>
      <c r="K104" s="311">
        <f t="shared" si="2"/>
        <v>31.126470588235293</v>
      </c>
    </row>
    <row r="105" spans="2:11" ht="15.75">
      <c r="B105" s="294">
        <v>1</v>
      </c>
      <c r="C105" s="294">
        <v>3</v>
      </c>
      <c r="D105" s="294">
        <v>4</v>
      </c>
      <c r="E105" s="73">
        <v>323</v>
      </c>
      <c r="F105" s="73" t="s">
        <v>68</v>
      </c>
      <c r="G105" s="70">
        <f>'Posebni dio'!N112+'Posebni dio'!N117+'Posebni dio'!N122+'Posebni dio'!N127+'Posebni dio'!N132+'Posebni dio'!N137+'Posebni dio'!N203+'Posebni dio'!N218+'Posebni dio'!N223+'Posebni dio'!N304+'Posebni dio'!N320</f>
        <v>673000</v>
      </c>
      <c r="H105" s="70"/>
      <c r="I105" s="70"/>
      <c r="J105" s="70">
        <v>64745</v>
      </c>
      <c r="K105" s="311">
        <f t="shared" si="2"/>
        <v>9.62035661218425</v>
      </c>
    </row>
    <row r="106" spans="2:11" ht="15.75">
      <c r="B106" s="294">
        <v>1</v>
      </c>
      <c r="C106" s="67"/>
      <c r="D106" s="67"/>
      <c r="E106" s="73">
        <v>329</v>
      </c>
      <c r="F106" s="69" t="s">
        <v>249</v>
      </c>
      <c r="G106" s="70">
        <f>'Posebni dio'!N44+'Posebni dio'!N142+'Posebni dio'!N147</f>
        <v>26000</v>
      </c>
      <c r="H106" s="70"/>
      <c r="I106" s="70"/>
      <c r="J106" s="70">
        <v>25463</v>
      </c>
      <c r="K106" s="311">
        <f t="shared" si="2"/>
        <v>97.93461538461538</v>
      </c>
    </row>
    <row r="107" spans="2:11" ht="15.75">
      <c r="B107" s="67"/>
      <c r="C107" s="67"/>
      <c r="D107" s="63"/>
      <c r="E107" s="65">
        <v>34</v>
      </c>
      <c r="F107" s="78" t="s">
        <v>53</v>
      </c>
      <c r="G107" s="66">
        <f>G108+G109</f>
        <v>3500</v>
      </c>
      <c r="H107" s="66"/>
      <c r="I107" s="66"/>
      <c r="J107" s="66">
        <f>J108+J109</f>
        <v>10513</v>
      </c>
      <c r="K107" s="311">
        <f t="shared" si="2"/>
        <v>300.37142857142857</v>
      </c>
    </row>
    <row r="108" spans="2:11" ht="15.75">
      <c r="B108" s="294">
        <v>1</v>
      </c>
      <c r="C108" s="67"/>
      <c r="D108" s="63"/>
      <c r="E108" s="73">
        <v>342</v>
      </c>
      <c r="F108" s="73" t="s">
        <v>77</v>
      </c>
      <c r="G108" s="70">
        <v>0</v>
      </c>
      <c r="H108" s="70"/>
      <c r="I108" s="70"/>
      <c r="J108" s="70">
        <v>0</v>
      </c>
      <c r="K108" s="311">
        <v>0</v>
      </c>
    </row>
    <row r="109" spans="2:11" ht="16.5" customHeight="1">
      <c r="B109" s="294">
        <v>1</v>
      </c>
      <c r="C109" s="67"/>
      <c r="D109" s="67"/>
      <c r="E109" s="73">
        <v>343</v>
      </c>
      <c r="F109" s="73" t="s">
        <v>250</v>
      </c>
      <c r="G109" s="70">
        <f>'Posebni dio'!N152</f>
        <v>3500</v>
      </c>
      <c r="H109" s="70"/>
      <c r="I109" s="70"/>
      <c r="J109" s="70">
        <v>10513</v>
      </c>
      <c r="K109" s="311">
        <f t="shared" si="2"/>
        <v>300.37142857142857</v>
      </c>
    </row>
    <row r="110" spans="2:11" ht="15.75">
      <c r="B110" s="67"/>
      <c r="C110" s="67"/>
      <c r="D110" s="63"/>
      <c r="E110" s="65">
        <v>35</v>
      </c>
      <c r="F110" s="78" t="s">
        <v>150</v>
      </c>
      <c r="G110" s="66">
        <f>G111</f>
        <v>15000</v>
      </c>
      <c r="H110" s="70"/>
      <c r="I110" s="66"/>
      <c r="J110" s="66">
        <f>J111</f>
        <v>5000</v>
      </c>
      <c r="K110" s="311">
        <f t="shared" si="2"/>
        <v>33.33333333333333</v>
      </c>
    </row>
    <row r="111" spans="2:11" ht="16.5" customHeight="1">
      <c r="B111" s="294">
        <v>1</v>
      </c>
      <c r="C111" s="294">
        <v>2</v>
      </c>
      <c r="D111" s="294">
        <v>4</v>
      </c>
      <c r="E111" s="73">
        <v>352</v>
      </c>
      <c r="F111" s="73" t="s">
        <v>151</v>
      </c>
      <c r="G111" s="70">
        <f>'Posebni dio'!N299</f>
        <v>15000</v>
      </c>
      <c r="H111" s="70"/>
      <c r="I111" s="70"/>
      <c r="J111" s="70">
        <f>'Posebni dio'!P299</f>
        <v>5000</v>
      </c>
      <c r="K111" s="311">
        <f t="shared" si="2"/>
        <v>33.33333333333333</v>
      </c>
    </row>
    <row r="112" spans="2:11" ht="15.75">
      <c r="B112" s="67"/>
      <c r="C112" s="67"/>
      <c r="D112" s="67"/>
      <c r="E112" s="65">
        <v>37</v>
      </c>
      <c r="F112" s="78" t="s">
        <v>251</v>
      </c>
      <c r="G112" s="66">
        <f>G113</f>
        <v>171000</v>
      </c>
      <c r="H112" s="70"/>
      <c r="I112" s="66"/>
      <c r="J112" s="66">
        <f>J113</f>
        <v>102356</v>
      </c>
      <c r="K112" s="311">
        <f t="shared" si="2"/>
        <v>59.85730994152046</v>
      </c>
    </row>
    <row r="113" spans="2:11" ht="15.75">
      <c r="B113" s="294">
        <v>1</v>
      </c>
      <c r="C113" s="294">
        <v>4</v>
      </c>
      <c r="D113" s="67"/>
      <c r="E113" s="73">
        <v>372</v>
      </c>
      <c r="F113" s="69" t="s">
        <v>103</v>
      </c>
      <c r="G113" s="70">
        <f>'Posebni dio'!N72+'Posebni dio'!N192+'Posebni dio'!N197+'Posebni dio'!N392+'Posebni dio'!N397+'Posebni dio'!N402</f>
        <v>171000</v>
      </c>
      <c r="H113" s="70"/>
      <c r="I113" s="70"/>
      <c r="J113" s="70">
        <v>102356</v>
      </c>
      <c r="K113" s="311">
        <f t="shared" si="2"/>
        <v>59.85730994152046</v>
      </c>
    </row>
    <row r="114" spans="2:11" ht="15.75">
      <c r="B114" s="67"/>
      <c r="C114" s="67"/>
      <c r="D114" s="67"/>
      <c r="E114" s="65">
        <v>38</v>
      </c>
      <c r="F114" s="65" t="s">
        <v>33</v>
      </c>
      <c r="G114" s="66">
        <f>G115+G116+G117</f>
        <v>298000</v>
      </c>
      <c r="H114" s="70"/>
      <c r="I114" s="66"/>
      <c r="J114" s="66">
        <f>J115+J116+J117</f>
        <v>40808</v>
      </c>
      <c r="K114" s="311">
        <f t="shared" si="2"/>
        <v>13.693959731543623</v>
      </c>
    </row>
    <row r="115" spans="2:11" ht="15.75">
      <c r="B115" s="294">
        <v>1</v>
      </c>
      <c r="C115" s="67"/>
      <c r="D115" s="67"/>
      <c r="E115" s="73">
        <v>381</v>
      </c>
      <c r="F115" s="73" t="s">
        <v>34</v>
      </c>
      <c r="G115" s="70">
        <v>238000</v>
      </c>
      <c r="H115" s="70"/>
      <c r="I115" s="70"/>
      <c r="J115" s="70">
        <v>40808</v>
      </c>
      <c r="K115" s="311">
        <f t="shared" si="2"/>
        <v>17.146218487394957</v>
      </c>
    </row>
    <row r="116" spans="2:11" ht="15.75">
      <c r="B116" s="294">
        <v>1</v>
      </c>
      <c r="C116" s="294">
        <v>4</v>
      </c>
      <c r="D116" s="67"/>
      <c r="E116" s="73">
        <v>382</v>
      </c>
      <c r="F116" s="73" t="s">
        <v>98</v>
      </c>
      <c r="G116" s="70">
        <f>'Posebni dio'!N345</f>
        <v>50000</v>
      </c>
      <c r="H116" s="70"/>
      <c r="I116" s="70"/>
      <c r="J116" s="70">
        <f>'Posebni dio'!P345</f>
        <v>0</v>
      </c>
      <c r="K116" s="311">
        <f t="shared" si="2"/>
        <v>0</v>
      </c>
    </row>
    <row r="117" spans="2:11" ht="15.75">
      <c r="B117" s="294">
        <v>1</v>
      </c>
      <c r="C117" s="67"/>
      <c r="D117" s="67"/>
      <c r="E117" s="73">
        <v>385</v>
      </c>
      <c r="F117" s="73" t="s">
        <v>49</v>
      </c>
      <c r="G117" s="70">
        <f>'Posebni dio'!N39</f>
        <v>10000</v>
      </c>
      <c r="H117" s="70"/>
      <c r="I117" s="70"/>
      <c r="J117" s="70">
        <f>'Posebni dio'!P39</f>
        <v>0</v>
      </c>
      <c r="K117" s="311">
        <f t="shared" si="2"/>
        <v>0</v>
      </c>
    </row>
    <row r="118" spans="2:11" ht="15.75">
      <c r="B118" s="67"/>
      <c r="C118" s="67"/>
      <c r="D118" s="63"/>
      <c r="E118" s="65">
        <v>4</v>
      </c>
      <c r="F118" s="78" t="s">
        <v>252</v>
      </c>
      <c r="G118" s="66">
        <f>G119+G121</f>
        <v>5060000</v>
      </c>
      <c r="H118" s="70"/>
      <c r="I118" s="66"/>
      <c r="J118" s="66">
        <f>J119+J121</f>
        <v>773149</v>
      </c>
      <c r="K118" s="311">
        <f t="shared" si="2"/>
        <v>15.279624505928854</v>
      </c>
    </row>
    <row r="119" spans="2:11" ht="15.75">
      <c r="B119" s="67"/>
      <c r="C119" s="67"/>
      <c r="D119" s="67"/>
      <c r="E119" s="65">
        <v>41</v>
      </c>
      <c r="F119" s="65" t="s">
        <v>253</v>
      </c>
      <c r="G119" s="66">
        <f>G120</f>
        <v>0</v>
      </c>
      <c r="H119" s="70"/>
      <c r="I119" s="66"/>
      <c r="J119" s="66">
        <f>J120</f>
        <v>45850</v>
      </c>
      <c r="K119" s="311">
        <v>0</v>
      </c>
    </row>
    <row r="120" spans="2:11" ht="15.75">
      <c r="B120" s="294">
        <v>4</v>
      </c>
      <c r="C120" s="67"/>
      <c r="D120" s="67"/>
      <c r="E120" s="73">
        <v>411</v>
      </c>
      <c r="F120" s="69" t="s">
        <v>254</v>
      </c>
      <c r="G120" s="70">
        <f>0</f>
        <v>0</v>
      </c>
      <c r="H120" s="70"/>
      <c r="I120" s="70"/>
      <c r="J120" s="70">
        <v>45850</v>
      </c>
      <c r="K120" s="311">
        <v>0</v>
      </c>
    </row>
    <row r="121" spans="2:11" ht="15.75">
      <c r="B121" s="67"/>
      <c r="C121" s="67"/>
      <c r="D121" s="67"/>
      <c r="E121" s="65">
        <v>42</v>
      </c>
      <c r="F121" s="71" t="s">
        <v>255</v>
      </c>
      <c r="G121" s="66">
        <f>G122+G123+G124</f>
        <v>5060000</v>
      </c>
      <c r="H121" s="66"/>
      <c r="I121" s="66"/>
      <c r="J121" s="66">
        <f>J122+J123+J124</f>
        <v>727299</v>
      </c>
      <c r="K121" s="311">
        <f t="shared" si="2"/>
        <v>14.373498023715413</v>
      </c>
    </row>
    <row r="122" spans="2:11" ht="15.75">
      <c r="B122" s="294">
        <v>1</v>
      </c>
      <c r="C122" s="294">
        <v>4</v>
      </c>
      <c r="D122" s="294">
        <v>7</v>
      </c>
      <c r="E122" s="73">
        <v>421</v>
      </c>
      <c r="F122" s="79" t="s">
        <v>95</v>
      </c>
      <c r="G122" s="70">
        <f>'Posebni dio'!N244+'Posebni dio'!N249+'Posebni dio'!N263+'Posebni dio'!N268+'Posebni dio'!N273+'Posebni dio'!N278+'Posebni dio'!N283</f>
        <v>3950000</v>
      </c>
      <c r="H122" s="70"/>
      <c r="I122" s="70"/>
      <c r="J122" s="70">
        <v>722499</v>
      </c>
      <c r="K122" s="311">
        <f t="shared" si="2"/>
        <v>18.291113924050634</v>
      </c>
    </row>
    <row r="123" spans="2:11" ht="15.75">
      <c r="B123" s="294">
        <v>1</v>
      </c>
      <c r="C123" s="67"/>
      <c r="D123" s="67"/>
      <c r="E123" s="73">
        <v>422</v>
      </c>
      <c r="F123" s="73" t="s">
        <v>125</v>
      </c>
      <c r="G123" s="70">
        <f>'Posebni dio'!N238</f>
        <v>250000</v>
      </c>
      <c r="H123" s="70"/>
      <c r="I123" s="70"/>
      <c r="J123" s="70">
        <v>4800</v>
      </c>
      <c r="K123" s="311">
        <f t="shared" si="2"/>
        <v>1.92</v>
      </c>
    </row>
    <row r="124" spans="2:11" ht="15.75">
      <c r="B124" s="294">
        <v>1</v>
      </c>
      <c r="C124" s="294">
        <v>4</v>
      </c>
      <c r="D124" s="67"/>
      <c r="E124" s="73">
        <v>426</v>
      </c>
      <c r="F124" s="73" t="s">
        <v>146</v>
      </c>
      <c r="G124" s="70">
        <f>'Posebni dio'!N288+'Posebni dio'!N293+'Posebni dio'!N309+'Posebni dio'!N381</f>
        <v>860000</v>
      </c>
      <c r="H124" s="70"/>
      <c r="I124" s="70"/>
      <c r="J124" s="70">
        <v>0</v>
      </c>
      <c r="K124" s="311">
        <f t="shared" si="2"/>
        <v>0</v>
      </c>
    </row>
    <row r="125" spans="2:11" ht="15.75">
      <c r="B125" s="67"/>
      <c r="C125" s="67"/>
      <c r="D125" s="67"/>
      <c r="E125" s="65">
        <v>5</v>
      </c>
      <c r="F125" s="71" t="s">
        <v>213</v>
      </c>
      <c r="G125" s="66">
        <v>0</v>
      </c>
      <c r="H125" s="70"/>
      <c r="I125" s="66"/>
      <c r="J125" s="66">
        <f>J126</f>
        <v>0</v>
      </c>
      <c r="K125" s="311">
        <v>0</v>
      </c>
    </row>
    <row r="126" spans="2:11" ht="15.75">
      <c r="B126" s="67"/>
      <c r="C126" s="67"/>
      <c r="D126" s="67"/>
      <c r="E126" s="65">
        <v>54</v>
      </c>
      <c r="F126" s="72" t="s">
        <v>79</v>
      </c>
      <c r="G126" s="66">
        <f>G127</f>
        <v>0</v>
      </c>
      <c r="H126" s="70"/>
      <c r="I126" s="66"/>
      <c r="J126" s="66">
        <f>0</f>
        <v>0</v>
      </c>
      <c r="K126" s="311">
        <v>0</v>
      </c>
    </row>
    <row r="127" spans="2:11" ht="15.75">
      <c r="B127" s="294">
        <v>1</v>
      </c>
      <c r="C127" s="294">
        <v>4</v>
      </c>
      <c r="D127" s="63"/>
      <c r="E127" s="73">
        <v>544</v>
      </c>
      <c r="F127" s="69" t="s">
        <v>256</v>
      </c>
      <c r="G127" s="70">
        <v>0</v>
      </c>
      <c r="H127" s="70"/>
      <c r="I127" s="70"/>
      <c r="J127" s="70">
        <v>0</v>
      </c>
      <c r="K127" s="311">
        <v>0</v>
      </c>
    </row>
    <row r="128" spans="2:11" ht="15">
      <c r="B128" s="80"/>
      <c r="C128" s="80"/>
      <c r="D128" s="81"/>
      <c r="E128" s="82"/>
      <c r="F128" s="83"/>
      <c r="G128" s="213"/>
      <c r="H128" s="213"/>
      <c r="I128" s="213"/>
      <c r="J128" s="213"/>
      <c r="K128" s="84"/>
    </row>
    <row r="129" spans="2:11" s="75" customFormat="1" ht="14.25">
      <c r="B129" s="76"/>
      <c r="C129" s="76"/>
      <c r="D129" s="76"/>
      <c r="G129" s="86"/>
      <c r="H129" s="86"/>
      <c r="I129" s="86"/>
      <c r="J129" s="86"/>
      <c r="K129" s="85"/>
    </row>
    <row r="130" spans="2:11" ht="21.75" thickBot="1">
      <c r="B130" s="87"/>
      <c r="C130" s="87"/>
      <c r="D130" s="224" t="s">
        <v>188</v>
      </c>
      <c r="E130" s="225"/>
      <c r="F130" s="88"/>
      <c r="G130" s="89" t="s">
        <v>404</v>
      </c>
      <c r="H130" s="89"/>
      <c r="I130" s="89"/>
      <c r="J130" s="89" t="s">
        <v>440</v>
      </c>
      <c r="K130" s="314" t="s">
        <v>405</v>
      </c>
    </row>
    <row r="131" spans="2:11" ht="15.75" thickTop="1">
      <c r="B131" s="87"/>
      <c r="C131" s="87"/>
      <c r="D131" s="295">
        <v>1</v>
      </c>
      <c r="E131" s="226" t="s">
        <v>189</v>
      </c>
      <c r="F131" s="90"/>
      <c r="G131" s="91">
        <f>G53+G54+G55+G59</f>
        <v>431000</v>
      </c>
      <c r="H131" s="91"/>
      <c r="I131" s="91"/>
      <c r="J131" s="91">
        <f>J52+J58</f>
        <v>165766</v>
      </c>
      <c r="K131" s="315">
        <f>J131/G131*100</f>
        <v>38.460788863109045</v>
      </c>
    </row>
    <row r="132" spans="2:11" ht="15">
      <c r="B132" s="87"/>
      <c r="C132" s="87"/>
      <c r="D132" s="295">
        <v>2</v>
      </c>
      <c r="E132" s="227" t="s">
        <v>190</v>
      </c>
      <c r="F132" s="92"/>
      <c r="G132" s="70">
        <f>G60+G70</f>
        <v>317000</v>
      </c>
      <c r="H132" s="70"/>
      <c r="I132" s="70"/>
      <c r="J132" s="70">
        <f>J68</f>
        <v>118800</v>
      </c>
      <c r="K132" s="315">
        <f>J132/G132*100</f>
        <v>37.47634069400631</v>
      </c>
    </row>
    <row r="133" spans="2:11" ht="15">
      <c r="B133" s="87"/>
      <c r="C133" s="87"/>
      <c r="D133" s="295">
        <v>3</v>
      </c>
      <c r="E133" s="227" t="s">
        <v>191</v>
      </c>
      <c r="F133" s="92"/>
      <c r="G133" s="70">
        <f>G63+G64</f>
        <v>140000</v>
      </c>
      <c r="H133" s="70"/>
      <c r="I133" s="70"/>
      <c r="J133" s="70">
        <f>J61</f>
        <v>512374</v>
      </c>
      <c r="K133" s="315">
        <f>J133/G133*100</f>
        <v>365.9814285714286</v>
      </c>
    </row>
    <row r="134" spans="4:11" ht="15">
      <c r="D134" s="295">
        <v>4</v>
      </c>
      <c r="E134" s="227" t="s">
        <v>192</v>
      </c>
      <c r="F134" s="93"/>
      <c r="G134" s="70">
        <f>G57</f>
        <v>6393003</v>
      </c>
      <c r="H134" s="70"/>
      <c r="I134" s="70"/>
      <c r="J134" s="70">
        <v>899731</v>
      </c>
      <c r="K134" s="315">
        <f>J134/G134*100</f>
        <v>14.073683369145924</v>
      </c>
    </row>
    <row r="135" spans="4:11" ht="15">
      <c r="D135" s="295">
        <v>5</v>
      </c>
      <c r="E135" s="227" t="s">
        <v>193</v>
      </c>
      <c r="F135" s="93"/>
      <c r="G135" s="70"/>
      <c r="H135" s="70"/>
      <c r="I135" s="70"/>
      <c r="J135" s="70"/>
      <c r="K135" s="316"/>
    </row>
    <row r="136" spans="4:11" ht="15">
      <c r="D136" s="295">
        <v>6</v>
      </c>
      <c r="E136" s="227" t="s">
        <v>194</v>
      </c>
      <c r="F136" s="93"/>
      <c r="G136" s="70"/>
      <c r="H136" s="70"/>
      <c r="I136" s="70"/>
      <c r="J136" s="70"/>
      <c r="K136" s="316"/>
    </row>
    <row r="137" spans="4:11" ht="15">
      <c r="D137" s="295">
        <v>7</v>
      </c>
      <c r="E137" s="227" t="s">
        <v>195</v>
      </c>
      <c r="F137" s="93"/>
      <c r="G137" s="70"/>
      <c r="H137" s="70"/>
      <c r="I137" s="70"/>
      <c r="J137" s="70">
        <f>J73</f>
        <v>0</v>
      </c>
      <c r="K137" s="316"/>
    </row>
    <row r="138" spans="4:11" ht="15">
      <c r="D138" s="94"/>
      <c r="E138" s="74"/>
      <c r="F138" s="95" t="s">
        <v>257</v>
      </c>
      <c r="G138" s="96">
        <f>SUM(G131:G137)</f>
        <v>7281003</v>
      </c>
      <c r="H138" s="96"/>
      <c r="I138" s="96"/>
      <c r="J138" s="96">
        <f>J131+J132+J133+J134</f>
        <v>1696671</v>
      </c>
      <c r="K138" s="317">
        <f>J138/G138*100</f>
        <v>23.30270980522876</v>
      </c>
    </row>
    <row r="139" ht="15">
      <c r="F139" s="97"/>
    </row>
    <row r="140" ht="15">
      <c r="F140" s="97"/>
    </row>
    <row r="141" ht="16.5" customHeight="1">
      <c r="F141" s="97"/>
    </row>
  </sheetData>
  <sheetProtection/>
  <autoFilter ref="B49:H127"/>
  <mergeCells count="10">
    <mergeCell ref="E4:K4"/>
    <mergeCell ref="B94:D95"/>
    <mergeCell ref="E94:E95"/>
    <mergeCell ref="B47:D48"/>
    <mergeCell ref="E47:E48"/>
    <mergeCell ref="F8:G8"/>
    <mergeCell ref="E5:K5"/>
    <mergeCell ref="E6:K6"/>
    <mergeCell ref="E44:K44"/>
    <mergeCell ref="E45:K45"/>
  </mergeCells>
  <printOptions/>
  <pageMargins left="0.1968503937007874" right="0.1968503937007874" top="0.1968503937007874" bottom="0.3937007874015748" header="0.1968503937007874" footer="0.1968503937007874"/>
  <pageSetup horizontalDpi="300" verticalDpi="300" orientation="landscape" paperSize="9" scale="75" r:id="rId1"/>
  <headerFooter alignWithMargins="0">
    <oddFooter>&amp;L
&amp;R&amp;P</oddFooter>
  </headerFooter>
  <ignoredErrors>
    <ignoredError sqref="G111 J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I1231"/>
  <sheetViews>
    <sheetView workbookViewId="0" topLeftCell="C1">
      <selection activeCell="M426" sqref="M426"/>
    </sheetView>
  </sheetViews>
  <sheetFormatPr defaultColWidth="9.140625" defaultRowHeight="12.75"/>
  <cols>
    <col min="1" max="1" width="10.57421875" style="8" hidden="1" customWidth="1"/>
    <col min="2" max="2" width="3.7109375" style="8" hidden="1" customWidth="1"/>
    <col min="3" max="3" width="11.57421875" style="8" customWidth="1"/>
    <col min="4" max="4" width="2.7109375" style="229" bestFit="1" customWidth="1"/>
    <col min="5" max="5" width="1.8515625" style="229" customWidth="1"/>
    <col min="6" max="8" width="2.7109375" style="229" bestFit="1" customWidth="1"/>
    <col min="9" max="10" width="2.00390625" style="229" customWidth="1"/>
    <col min="11" max="11" width="4.8515625" style="229" hidden="1" customWidth="1"/>
    <col min="12" max="12" width="15.57421875" style="8" customWidth="1"/>
    <col min="13" max="13" width="77.00390625" style="8" customWidth="1"/>
    <col min="14" max="14" width="12.7109375" style="8" bestFit="1" customWidth="1"/>
    <col min="15" max="15" width="0.13671875" style="8" hidden="1" customWidth="1"/>
    <col min="16" max="16" width="10.421875" style="9" customWidth="1"/>
    <col min="17" max="17" width="9.140625" style="8" bestFit="1" customWidth="1"/>
    <col min="18" max="26" width="9.140625" style="8" customWidth="1"/>
    <col min="27" max="27" width="57.00390625" style="8" customWidth="1"/>
    <col min="28" max="16384" width="9.140625" style="8" customWidth="1"/>
  </cols>
  <sheetData>
    <row r="1" spans="3:17" s="228" customFormat="1" ht="20.25">
      <c r="C1" s="433" t="s">
        <v>323</v>
      </c>
      <c r="D1" s="325"/>
      <c r="E1" s="325"/>
      <c r="F1" s="325"/>
      <c r="G1" s="325"/>
      <c r="H1" s="325"/>
      <c r="I1" s="325"/>
      <c r="J1" s="325"/>
      <c r="K1" s="325"/>
      <c r="L1" s="324"/>
      <c r="M1" s="249"/>
      <c r="N1" s="249"/>
      <c r="O1" s="249"/>
      <c r="P1" s="249"/>
      <c r="Q1" s="249"/>
    </row>
    <row r="2" spans="3:17" ht="12.75">
      <c r="C2" s="326" t="s">
        <v>324</v>
      </c>
      <c r="N2" s="1"/>
      <c r="O2" s="1"/>
      <c r="P2" s="1"/>
      <c r="Q2" s="2"/>
    </row>
    <row r="3" spans="1:27" ht="17.25" customHeight="1">
      <c r="A3" s="230"/>
      <c r="B3" s="230"/>
      <c r="C3" s="327" t="s">
        <v>0</v>
      </c>
      <c r="D3" s="450" t="s">
        <v>1</v>
      </c>
      <c r="E3" s="451"/>
      <c r="F3" s="451"/>
      <c r="G3" s="451"/>
      <c r="H3" s="451"/>
      <c r="I3" s="451"/>
      <c r="J3" s="451"/>
      <c r="K3" s="232" t="s">
        <v>1</v>
      </c>
      <c r="L3" s="233" t="s">
        <v>2</v>
      </c>
      <c r="M3" s="3"/>
      <c r="N3" s="3" t="s">
        <v>3</v>
      </c>
      <c r="O3" s="3"/>
      <c r="P3" s="3" t="s">
        <v>438</v>
      </c>
      <c r="Q3" s="3" t="s">
        <v>4</v>
      </c>
      <c r="AA3" s="1"/>
    </row>
    <row r="4" spans="1:27" ht="17.25" customHeight="1">
      <c r="A4" s="230"/>
      <c r="B4" s="230"/>
      <c r="C4" s="327" t="s">
        <v>5</v>
      </c>
      <c r="D4" s="450" t="s">
        <v>6</v>
      </c>
      <c r="E4" s="451"/>
      <c r="F4" s="451"/>
      <c r="G4" s="451"/>
      <c r="H4" s="451"/>
      <c r="I4" s="451"/>
      <c r="J4" s="451"/>
      <c r="K4" s="453" t="s">
        <v>7</v>
      </c>
      <c r="L4" s="233"/>
      <c r="M4" s="3"/>
      <c r="N4" s="303">
        <v>2019</v>
      </c>
      <c r="O4" s="4"/>
      <c r="P4" s="4" t="s">
        <v>439</v>
      </c>
      <c r="Q4" s="4"/>
      <c r="AA4" s="1"/>
    </row>
    <row r="5" spans="1:17" ht="33" customHeight="1">
      <c r="A5" s="230" t="s">
        <v>8</v>
      </c>
      <c r="B5" s="230"/>
      <c r="C5" s="327" t="s">
        <v>9</v>
      </c>
      <c r="D5" s="231">
        <v>1</v>
      </c>
      <c r="E5" s="304">
        <v>2</v>
      </c>
      <c r="F5" s="304">
        <v>3</v>
      </c>
      <c r="G5" s="304">
        <v>4</v>
      </c>
      <c r="H5" s="304">
        <v>5</v>
      </c>
      <c r="I5" s="304">
        <v>6</v>
      </c>
      <c r="J5" s="304">
        <v>7</v>
      </c>
      <c r="K5" s="454"/>
      <c r="L5" s="233" t="s">
        <v>10</v>
      </c>
      <c r="M5" s="3" t="s">
        <v>11</v>
      </c>
      <c r="N5" s="5">
        <v>1</v>
      </c>
      <c r="O5" s="5"/>
      <c r="P5" s="5">
        <v>2</v>
      </c>
      <c r="Q5" s="5">
        <v>0.5</v>
      </c>
    </row>
    <row r="6" spans="1:17" ht="12.75">
      <c r="A6" s="234"/>
      <c r="B6" s="234"/>
      <c r="C6" s="383"/>
      <c r="D6" s="235"/>
      <c r="E6" s="235"/>
      <c r="F6" s="235"/>
      <c r="G6" s="235"/>
      <c r="H6" s="235"/>
      <c r="I6" s="235"/>
      <c r="J6" s="235"/>
      <c r="K6" s="234"/>
      <c r="L6" s="236" t="s">
        <v>12</v>
      </c>
      <c r="M6" s="6"/>
      <c r="N6" s="273">
        <f>N8</f>
        <v>7281003</v>
      </c>
      <c r="O6" s="273">
        <f>O8</f>
        <v>0</v>
      </c>
      <c r="P6" s="273">
        <f>P8</f>
        <v>1438297.32</v>
      </c>
      <c r="Q6" s="221">
        <v>100</v>
      </c>
    </row>
    <row r="7" spans="1:17" ht="10.5" customHeight="1">
      <c r="A7" s="237"/>
      <c r="B7" s="237"/>
      <c r="C7" s="384"/>
      <c r="D7" s="320"/>
      <c r="E7" s="320"/>
      <c r="F7" s="320"/>
      <c r="G7" s="320"/>
      <c r="H7" s="320"/>
      <c r="I7" s="320"/>
      <c r="J7" s="320"/>
      <c r="K7" s="319"/>
      <c r="L7" s="376"/>
      <c r="M7" s="377"/>
      <c r="N7" s="378"/>
      <c r="O7" s="378"/>
      <c r="P7" s="377"/>
      <c r="Q7" s="377"/>
    </row>
    <row r="8" spans="1:17" ht="15.75" customHeight="1">
      <c r="A8" s="238"/>
      <c r="B8" s="238" t="s">
        <v>13</v>
      </c>
      <c r="C8" s="385"/>
      <c r="D8" s="239"/>
      <c r="E8" s="239"/>
      <c r="F8" s="239"/>
      <c r="G8" s="239"/>
      <c r="H8" s="239"/>
      <c r="I8" s="239"/>
      <c r="J8" s="239"/>
      <c r="K8" s="238"/>
      <c r="L8" s="379" t="s">
        <v>352</v>
      </c>
      <c r="M8" s="380"/>
      <c r="N8" s="381">
        <f>N9+N23+N45</f>
        <v>7281003</v>
      </c>
      <c r="O8" s="380"/>
      <c r="P8" s="381">
        <f>P9+P23+P45</f>
        <v>1438297.32</v>
      </c>
      <c r="Q8" s="382">
        <f>P8/N8*100</f>
        <v>19.75410970164413</v>
      </c>
    </row>
    <row r="9" spans="1:17" s="318" customFormat="1" ht="15.75">
      <c r="A9" s="321"/>
      <c r="B9" s="321" t="s">
        <v>13</v>
      </c>
      <c r="C9" s="386"/>
      <c r="D9" s="322"/>
      <c r="E9" s="322"/>
      <c r="F9" s="322"/>
      <c r="G9" s="322"/>
      <c r="H9" s="322"/>
      <c r="I9" s="322"/>
      <c r="J9" s="322"/>
      <c r="K9" s="321"/>
      <c r="L9" s="350" t="s">
        <v>351</v>
      </c>
      <c r="M9" s="329"/>
      <c r="N9" s="328">
        <f>N10</f>
        <v>9000</v>
      </c>
      <c r="O9" s="329"/>
      <c r="P9" s="330">
        <f>P10</f>
        <v>0</v>
      </c>
      <c r="Q9" s="331">
        <f>P9/N9</f>
        <v>0</v>
      </c>
    </row>
    <row r="10" spans="1:17" ht="12.75">
      <c r="A10" s="240"/>
      <c r="B10" s="240" t="s">
        <v>14</v>
      </c>
      <c r="C10" s="387" t="s">
        <v>15</v>
      </c>
      <c r="D10" s="241">
        <v>1</v>
      </c>
      <c r="E10" s="241" t="s">
        <v>16</v>
      </c>
      <c r="F10" s="241"/>
      <c r="G10" s="241" t="s">
        <v>16</v>
      </c>
      <c r="H10" s="241" t="s">
        <v>16</v>
      </c>
      <c r="I10" s="241" t="s">
        <v>16</v>
      </c>
      <c r="J10" s="242" t="s">
        <v>16</v>
      </c>
      <c r="K10" s="240"/>
      <c r="L10" s="452" t="s">
        <v>17</v>
      </c>
      <c r="M10" s="449"/>
      <c r="N10" s="332">
        <f>N11+N18</f>
        <v>9000</v>
      </c>
      <c r="O10" s="333"/>
      <c r="P10" s="334">
        <f>P11</f>
        <v>0</v>
      </c>
      <c r="Q10" s="335">
        <f>P10/N10</f>
        <v>0</v>
      </c>
    </row>
    <row r="11" spans="1:17" ht="12.75">
      <c r="A11" s="243" t="s">
        <v>18</v>
      </c>
      <c r="B11" s="243" t="s">
        <v>14</v>
      </c>
      <c r="C11" s="388" t="s">
        <v>19</v>
      </c>
      <c r="D11" s="244">
        <v>1</v>
      </c>
      <c r="E11" s="244" t="s">
        <v>16</v>
      </c>
      <c r="F11" s="244"/>
      <c r="G11" s="244" t="s">
        <v>16</v>
      </c>
      <c r="H11" s="244" t="s">
        <v>16</v>
      </c>
      <c r="I11" s="244" t="s">
        <v>16</v>
      </c>
      <c r="J11" s="245" t="s">
        <v>16</v>
      </c>
      <c r="K11" s="299">
        <v>111</v>
      </c>
      <c r="L11" s="352" t="s">
        <v>20</v>
      </c>
      <c r="M11" s="337"/>
      <c r="N11" s="336">
        <v>0</v>
      </c>
      <c r="O11" s="337"/>
      <c r="P11" s="336">
        <f>P12</f>
        <v>0</v>
      </c>
      <c r="Q11" s="338">
        <v>0</v>
      </c>
    </row>
    <row r="12" spans="1:17" ht="12.75">
      <c r="A12" s="246"/>
      <c r="B12" s="246" t="s">
        <v>21</v>
      </c>
      <c r="C12" s="389"/>
      <c r="D12" s="247"/>
      <c r="E12" s="247"/>
      <c r="F12" s="247"/>
      <c r="G12" s="247"/>
      <c r="H12" s="247"/>
      <c r="I12" s="247"/>
      <c r="J12" s="248"/>
      <c r="K12" s="296">
        <v>111</v>
      </c>
      <c r="L12" s="353" t="s">
        <v>22</v>
      </c>
      <c r="M12" s="340"/>
      <c r="N12" s="339">
        <v>0</v>
      </c>
      <c r="O12" s="340"/>
      <c r="P12" s="339">
        <f>P13</f>
        <v>0</v>
      </c>
      <c r="Q12" s="341">
        <v>0</v>
      </c>
    </row>
    <row r="13" spans="1:17" s="253" customFormat="1" ht="12.75">
      <c r="A13" s="249"/>
      <c r="B13" s="249" t="s">
        <v>23</v>
      </c>
      <c r="C13" s="390"/>
      <c r="D13" s="250"/>
      <c r="E13" s="250"/>
      <c r="F13" s="250"/>
      <c r="G13" s="250"/>
      <c r="H13" s="250"/>
      <c r="I13" s="250"/>
      <c r="J13" s="251"/>
      <c r="K13" s="252"/>
      <c r="L13" s="354">
        <v>3</v>
      </c>
      <c r="M13" s="355" t="s">
        <v>24</v>
      </c>
      <c r="N13" s="342">
        <v>0</v>
      </c>
      <c r="O13" s="343"/>
      <c r="P13" s="342">
        <f>P14</f>
        <v>0</v>
      </c>
      <c r="Q13" s="344">
        <v>0</v>
      </c>
    </row>
    <row r="14" spans="1:17" s="253" customFormat="1" ht="12.75">
      <c r="A14" s="254"/>
      <c r="B14" s="254" t="s">
        <v>23</v>
      </c>
      <c r="C14" s="391"/>
      <c r="D14" s="250"/>
      <c r="E14" s="250"/>
      <c r="F14" s="250"/>
      <c r="G14" s="250"/>
      <c r="H14" s="250"/>
      <c r="I14" s="250"/>
      <c r="J14" s="251"/>
      <c r="K14" s="252"/>
      <c r="L14" s="354">
        <v>32</v>
      </c>
      <c r="M14" s="354" t="s">
        <v>25</v>
      </c>
      <c r="N14" s="342">
        <v>0</v>
      </c>
      <c r="O14" s="343"/>
      <c r="P14" s="342">
        <f>P15+P16+P17</f>
        <v>0</v>
      </c>
      <c r="Q14" s="344">
        <v>0</v>
      </c>
    </row>
    <row r="15" spans="1:17" s="256" customFormat="1" ht="12.75">
      <c r="A15" s="255"/>
      <c r="B15" s="255" t="s">
        <v>23</v>
      </c>
      <c r="C15" s="392"/>
      <c r="D15" s="297">
        <v>1</v>
      </c>
      <c r="E15" s="250" t="s">
        <v>26</v>
      </c>
      <c r="F15" s="250"/>
      <c r="G15" s="250" t="s">
        <v>26</v>
      </c>
      <c r="H15" s="250" t="s">
        <v>26</v>
      </c>
      <c r="I15" s="250" t="s">
        <v>26</v>
      </c>
      <c r="J15" s="251" t="s">
        <v>26</v>
      </c>
      <c r="K15" s="252"/>
      <c r="L15" s="354">
        <v>321</v>
      </c>
      <c r="M15" s="355" t="s">
        <v>27</v>
      </c>
      <c r="N15" s="342">
        <v>0</v>
      </c>
      <c r="O15" s="343"/>
      <c r="P15" s="342">
        <v>0</v>
      </c>
      <c r="Q15" s="344">
        <v>0</v>
      </c>
    </row>
    <row r="16" spans="1:17" s="256" customFormat="1" ht="12.75">
      <c r="A16" s="255"/>
      <c r="B16" s="255" t="s">
        <v>23</v>
      </c>
      <c r="C16" s="434"/>
      <c r="D16" s="297">
        <v>1</v>
      </c>
      <c r="E16" s="250" t="s">
        <v>26</v>
      </c>
      <c r="F16" s="250"/>
      <c r="G16" s="250" t="s">
        <v>26</v>
      </c>
      <c r="H16" s="250" t="s">
        <v>26</v>
      </c>
      <c r="I16" s="250" t="s">
        <v>26</v>
      </c>
      <c r="J16" s="251" t="s">
        <v>26</v>
      </c>
      <c r="K16" s="252"/>
      <c r="L16" s="354">
        <v>322</v>
      </c>
      <c r="M16" s="355" t="s">
        <v>28</v>
      </c>
      <c r="N16" s="342">
        <v>0</v>
      </c>
      <c r="O16" s="343"/>
      <c r="P16" s="342">
        <v>0</v>
      </c>
      <c r="Q16" s="344">
        <v>0</v>
      </c>
    </row>
    <row r="17" spans="1:17" ht="12.75">
      <c r="A17" s="255"/>
      <c r="B17" s="255" t="s">
        <v>23</v>
      </c>
      <c r="C17" s="392"/>
      <c r="D17" s="297">
        <v>1</v>
      </c>
      <c r="E17" s="250" t="s">
        <v>26</v>
      </c>
      <c r="F17" s="250"/>
      <c r="G17" s="250" t="s">
        <v>26</v>
      </c>
      <c r="H17" s="250" t="s">
        <v>26</v>
      </c>
      <c r="I17" s="250" t="s">
        <v>26</v>
      </c>
      <c r="J17" s="251" t="s">
        <v>26</v>
      </c>
      <c r="K17" s="252"/>
      <c r="L17" s="354">
        <v>329</v>
      </c>
      <c r="M17" s="355" t="s">
        <v>29</v>
      </c>
      <c r="N17" s="342">
        <v>0</v>
      </c>
      <c r="O17" s="343"/>
      <c r="P17" s="342">
        <v>0</v>
      </c>
      <c r="Q17" s="344">
        <v>0</v>
      </c>
    </row>
    <row r="18" spans="1:17" s="256" customFormat="1" ht="12.75">
      <c r="A18" s="243" t="s">
        <v>30</v>
      </c>
      <c r="B18" s="243" t="s">
        <v>14</v>
      </c>
      <c r="C18" s="388" t="s">
        <v>31</v>
      </c>
      <c r="D18" s="244">
        <v>1</v>
      </c>
      <c r="E18" s="244" t="s">
        <v>16</v>
      </c>
      <c r="F18" s="244" t="s">
        <v>16</v>
      </c>
      <c r="G18" s="244" t="s">
        <v>16</v>
      </c>
      <c r="H18" s="244" t="s">
        <v>16</v>
      </c>
      <c r="I18" s="244" t="s">
        <v>16</v>
      </c>
      <c r="J18" s="245" t="s">
        <v>16</v>
      </c>
      <c r="K18" s="298">
        <v>111</v>
      </c>
      <c r="L18" s="352" t="s">
        <v>32</v>
      </c>
      <c r="M18" s="337"/>
      <c r="N18" s="345">
        <f>N19</f>
        <v>9000</v>
      </c>
      <c r="O18" s="337"/>
      <c r="P18" s="336">
        <f>P19</f>
        <v>0</v>
      </c>
      <c r="Q18" s="346">
        <v>0</v>
      </c>
    </row>
    <row r="19" spans="1:17" ht="12.75">
      <c r="A19" s="246"/>
      <c r="B19" s="246" t="s">
        <v>21</v>
      </c>
      <c r="C19" s="389"/>
      <c r="D19" s="247"/>
      <c r="E19" s="247"/>
      <c r="F19" s="247"/>
      <c r="G19" s="247"/>
      <c r="H19" s="247"/>
      <c r="I19" s="247"/>
      <c r="J19" s="248"/>
      <c r="K19" s="296">
        <v>111</v>
      </c>
      <c r="L19" s="353" t="s">
        <v>22</v>
      </c>
      <c r="M19" s="340"/>
      <c r="N19" s="347">
        <v>9000</v>
      </c>
      <c r="O19" s="340"/>
      <c r="P19" s="339">
        <f>P20</f>
        <v>0</v>
      </c>
      <c r="Q19" s="348">
        <v>0</v>
      </c>
    </row>
    <row r="20" spans="1:17" ht="12.75">
      <c r="A20" s="249"/>
      <c r="B20" s="249" t="s">
        <v>23</v>
      </c>
      <c r="C20" s="390"/>
      <c r="D20" s="257"/>
      <c r="E20" s="257"/>
      <c r="F20" s="257"/>
      <c r="G20" s="257"/>
      <c r="H20" s="257"/>
      <c r="I20" s="257"/>
      <c r="J20" s="258"/>
      <c r="K20" s="252"/>
      <c r="L20" s="354">
        <v>3</v>
      </c>
      <c r="M20" s="355" t="s">
        <v>24</v>
      </c>
      <c r="N20" s="349">
        <v>9000</v>
      </c>
      <c r="O20" s="343"/>
      <c r="P20" s="342">
        <f>P21</f>
        <v>0</v>
      </c>
      <c r="Q20" s="344">
        <f>P20/N20</f>
        <v>0</v>
      </c>
    </row>
    <row r="21" spans="1:17" ht="12.75">
      <c r="A21" s="249"/>
      <c r="B21" s="249" t="s">
        <v>23</v>
      </c>
      <c r="C21" s="390"/>
      <c r="D21" s="250"/>
      <c r="E21" s="250"/>
      <c r="F21" s="250"/>
      <c r="G21" s="250"/>
      <c r="H21" s="250"/>
      <c r="I21" s="250"/>
      <c r="J21" s="251"/>
      <c r="K21" s="252"/>
      <c r="L21" s="354">
        <v>38</v>
      </c>
      <c r="M21" s="354" t="s">
        <v>33</v>
      </c>
      <c r="N21" s="349">
        <v>9000</v>
      </c>
      <c r="O21" s="343"/>
      <c r="P21" s="342">
        <f>P22</f>
        <v>0</v>
      </c>
      <c r="Q21" s="344">
        <f>P21/N21</f>
        <v>0</v>
      </c>
    </row>
    <row r="22" spans="1:17" ht="14.25" customHeight="1">
      <c r="A22" s="255"/>
      <c r="B22" s="255" t="s">
        <v>23</v>
      </c>
      <c r="C22" s="390"/>
      <c r="D22" s="297">
        <v>1</v>
      </c>
      <c r="E22" s="250" t="s">
        <v>26</v>
      </c>
      <c r="F22" s="250" t="s">
        <v>26</v>
      </c>
      <c r="G22" s="250" t="s">
        <v>26</v>
      </c>
      <c r="H22" s="250" t="s">
        <v>26</v>
      </c>
      <c r="I22" s="250" t="s">
        <v>26</v>
      </c>
      <c r="J22" s="251" t="s">
        <v>26</v>
      </c>
      <c r="K22" s="252"/>
      <c r="L22" s="354">
        <v>381</v>
      </c>
      <c r="M22" s="355" t="s">
        <v>34</v>
      </c>
      <c r="N22" s="349">
        <v>9000</v>
      </c>
      <c r="O22" s="343"/>
      <c r="P22" s="342">
        <v>0</v>
      </c>
      <c r="Q22" s="344">
        <f>P22/N22</f>
        <v>0</v>
      </c>
    </row>
    <row r="23" spans="1:17" s="318" customFormat="1" ht="15.75">
      <c r="A23" s="321"/>
      <c r="B23" s="321" t="s">
        <v>13</v>
      </c>
      <c r="C23" s="386"/>
      <c r="D23" s="323"/>
      <c r="E23" s="323"/>
      <c r="F23" s="323"/>
      <c r="G23" s="323"/>
      <c r="H23" s="323"/>
      <c r="I23" s="323"/>
      <c r="J23" s="322"/>
      <c r="K23" s="321"/>
      <c r="L23" s="350" t="s">
        <v>350</v>
      </c>
      <c r="M23" s="329"/>
      <c r="N23" s="328">
        <f>N24</f>
        <v>229715</v>
      </c>
      <c r="O23" s="329"/>
      <c r="P23" s="328">
        <f>P24</f>
        <v>105948</v>
      </c>
      <c r="Q23" s="331">
        <f>P23/N23*100</f>
        <v>46.12149837842544</v>
      </c>
    </row>
    <row r="24" spans="1:17" ht="12.75">
      <c r="A24" s="240"/>
      <c r="B24" s="240" t="s">
        <v>14</v>
      </c>
      <c r="C24" s="387" t="s">
        <v>35</v>
      </c>
      <c r="D24" s="241">
        <v>1</v>
      </c>
      <c r="E24" s="241" t="s">
        <v>16</v>
      </c>
      <c r="F24" s="241"/>
      <c r="G24" s="241" t="s">
        <v>16</v>
      </c>
      <c r="H24" s="241" t="s">
        <v>16</v>
      </c>
      <c r="I24" s="241" t="s">
        <v>16</v>
      </c>
      <c r="J24" s="242" t="s">
        <v>16</v>
      </c>
      <c r="K24" s="240"/>
      <c r="L24" s="452" t="s">
        <v>36</v>
      </c>
      <c r="M24" s="449"/>
      <c r="N24" s="357">
        <f>N25+N35+N40</f>
        <v>229715</v>
      </c>
      <c r="O24" s="358"/>
      <c r="P24" s="357">
        <f>P25</f>
        <v>105948</v>
      </c>
      <c r="Q24" s="359">
        <f>P24/N24*100</f>
        <v>46.12149837842544</v>
      </c>
    </row>
    <row r="25" spans="1:17" s="256" customFormat="1" ht="12.75">
      <c r="A25" s="243" t="s">
        <v>37</v>
      </c>
      <c r="B25" s="243" t="s">
        <v>14</v>
      </c>
      <c r="C25" s="388" t="s">
        <v>38</v>
      </c>
      <c r="D25" s="244">
        <v>1</v>
      </c>
      <c r="E25" s="244" t="s">
        <v>16</v>
      </c>
      <c r="F25" s="244"/>
      <c r="G25" s="244" t="s">
        <v>16</v>
      </c>
      <c r="H25" s="244" t="s">
        <v>16</v>
      </c>
      <c r="I25" s="244" t="s">
        <v>16</v>
      </c>
      <c r="J25" s="245" t="s">
        <v>16</v>
      </c>
      <c r="K25" s="298">
        <v>111</v>
      </c>
      <c r="L25" s="448" t="s">
        <v>39</v>
      </c>
      <c r="M25" s="449"/>
      <c r="N25" s="345">
        <f>N26</f>
        <v>199715</v>
      </c>
      <c r="O25" s="337"/>
      <c r="P25" s="345">
        <f>P26</f>
        <v>105948</v>
      </c>
      <c r="Q25" s="338">
        <f>P25/N25*100</f>
        <v>53.04959567383521</v>
      </c>
    </row>
    <row r="26" spans="1:17" ht="12.75">
      <c r="A26" s="246"/>
      <c r="B26" s="246" t="s">
        <v>21</v>
      </c>
      <c r="C26" s="389"/>
      <c r="D26" s="247"/>
      <c r="E26" s="247"/>
      <c r="F26" s="247"/>
      <c r="G26" s="247"/>
      <c r="H26" s="247"/>
      <c r="I26" s="247"/>
      <c r="J26" s="248"/>
      <c r="K26" s="296">
        <v>111</v>
      </c>
      <c r="L26" s="353" t="s">
        <v>22</v>
      </c>
      <c r="M26" s="340"/>
      <c r="N26" s="347">
        <f>N27</f>
        <v>199715</v>
      </c>
      <c r="O26" s="340"/>
      <c r="P26" s="347">
        <f>P27</f>
        <v>105948</v>
      </c>
      <c r="Q26" s="341">
        <f>P26/N26*100</f>
        <v>53.04959567383521</v>
      </c>
    </row>
    <row r="27" spans="1:25" s="256" customFormat="1" ht="12.75">
      <c r="A27" s="249"/>
      <c r="B27" s="249" t="s">
        <v>23</v>
      </c>
      <c r="C27" s="390"/>
      <c r="D27" s="257"/>
      <c r="E27" s="257"/>
      <c r="F27" s="257"/>
      <c r="G27" s="257"/>
      <c r="H27" s="257"/>
      <c r="I27" s="257"/>
      <c r="J27" s="258"/>
      <c r="K27" s="252"/>
      <c r="L27" s="354">
        <v>3</v>
      </c>
      <c r="M27" s="355" t="s">
        <v>24</v>
      </c>
      <c r="N27" s="349">
        <f>N28+N32</f>
        <v>199715</v>
      </c>
      <c r="O27" s="343"/>
      <c r="P27" s="349">
        <f>P28+P32</f>
        <v>105948</v>
      </c>
      <c r="Q27" s="344">
        <f>P27/N27*100</f>
        <v>53.04959567383521</v>
      </c>
      <c r="Y27" s="13"/>
    </row>
    <row r="28" spans="1:17" s="256" customFormat="1" ht="12.75">
      <c r="A28" s="249"/>
      <c r="B28" s="249" t="s">
        <v>23</v>
      </c>
      <c r="C28" s="390"/>
      <c r="D28" s="250"/>
      <c r="E28" s="250"/>
      <c r="F28" s="250"/>
      <c r="G28" s="250"/>
      <c r="H28" s="250"/>
      <c r="I28" s="250"/>
      <c r="J28" s="251"/>
      <c r="K28" s="252"/>
      <c r="L28" s="354">
        <v>31</v>
      </c>
      <c r="M28" s="355" t="s">
        <v>40</v>
      </c>
      <c r="N28" s="349">
        <f>N29+N30+N31</f>
        <v>150215</v>
      </c>
      <c r="O28" s="343"/>
      <c r="P28" s="349">
        <f>P29+P30+P31</f>
        <v>73258</v>
      </c>
      <c r="Q28" s="344">
        <f aca="true" t="shared" si="0" ref="Q28:Q34">P28/N28*100</f>
        <v>48.76876477049562</v>
      </c>
    </row>
    <row r="29" spans="1:25" s="253" customFormat="1" ht="12.75">
      <c r="A29" s="259">
        <v>1</v>
      </c>
      <c r="B29" s="255" t="s">
        <v>23</v>
      </c>
      <c r="C29" s="390"/>
      <c r="D29" s="297">
        <v>1</v>
      </c>
      <c r="E29" s="250" t="s">
        <v>26</v>
      </c>
      <c r="F29" s="250" t="s">
        <v>26</v>
      </c>
      <c r="G29" s="250" t="s">
        <v>26</v>
      </c>
      <c r="H29" s="250" t="s">
        <v>26</v>
      </c>
      <c r="I29" s="250" t="s">
        <v>26</v>
      </c>
      <c r="J29" s="251" t="s">
        <v>26</v>
      </c>
      <c r="K29" s="252"/>
      <c r="L29" s="354">
        <v>311</v>
      </c>
      <c r="M29" s="355" t="s">
        <v>41</v>
      </c>
      <c r="N29" s="349">
        <v>124500</v>
      </c>
      <c r="O29" s="343"/>
      <c r="P29" s="349">
        <v>62550</v>
      </c>
      <c r="Q29" s="344">
        <f>P29/N29*100</f>
        <v>50.24096385542168</v>
      </c>
      <c r="Y29" s="10"/>
    </row>
    <row r="30" spans="1:17" s="256" customFormat="1" ht="12.75">
      <c r="A30" s="259"/>
      <c r="B30" s="255" t="s">
        <v>23</v>
      </c>
      <c r="C30" s="390"/>
      <c r="D30" s="297">
        <v>1</v>
      </c>
      <c r="E30" s="250" t="s">
        <v>26</v>
      </c>
      <c r="F30" s="250" t="s">
        <v>26</v>
      </c>
      <c r="G30" s="250" t="s">
        <v>26</v>
      </c>
      <c r="H30" s="250" t="s">
        <v>26</v>
      </c>
      <c r="I30" s="250" t="s">
        <v>26</v>
      </c>
      <c r="J30" s="251" t="s">
        <v>26</v>
      </c>
      <c r="K30" s="252"/>
      <c r="L30" s="354">
        <v>312</v>
      </c>
      <c r="M30" s="355" t="s">
        <v>42</v>
      </c>
      <c r="N30" s="349">
        <v>4300</v>
      </c>
      <c r="O30" s="343"/>
      <c r="P30" s="349"/>
      <c r="Q30" s="344">
        <f t="shared" si="0"/>
        <v>0</v>
      </c>
    </row>
    <row r="31" spans="1:17" s="256" customFormat="1" ht="12.75">
      <c r="A31" s="259" t="s">
        <v>43</v>
      </c>
      <c r="B31" s="255" t="s">
        <v>23</v>
      </c>
      <c r="C31" s="390"/>
      <c r="D31" s="297">
        <v>1</v>
      </c>
      <c r="E31" s="250" t="s">
        <v>26</v>
      </c>
      <c r="F31" s="250" t="s">
        <v>26</v>
      </c>
      <c r="G31" s="250" t="s">
        <v>26</v>
      </c>
      <c r="H31" s="250" t="s">
        <v>26</v>
      </c>
      <c r="I31" s="250" t="s">
        <v>26</v>
      </c>
      <c r="J31" s="251" t="s">
        <v>26</v>
      </c>
      <c r="K31" s="252"/>
      <c r="L31" s="354">
        <v>313</v>
      </c>
      <c r="M31" s="355" t="s">
        <v>44</v>
      </c>
      <c r="N31" s="349">
        <v>21415</v>
      </c>
      <c r="O31" s="343"/>
      <c r="P31" s="349">
        <v>10708</v>
      </c>
      <c r="Q31" s="344">
        <f t="shared" si="0"/>
        <v>50.002334812047636</v>
      </c>
    </row>
    <row r="32" spans="1:17" s="256" customFormat="1" ht="12.75">
      <c r="A32" s="260"/>
      <c r="B32" s="249" t="s">
        <v>23</v>
      </c>
      <c r="C32" s="390"/>
      <c r="D32" s="250"/>
      <c r="E32" s="250"/>
      <c r="F32" s="250"/>
      <c r="G32" s="250"/>
      <c r="H32" s="250"/>
      <c r="I32" s="250"/>
      <c r="J32" s="251"/>
      <c r="K32" s="252"/>
      <c r="L32" s="354">
        <v>32</v>
      </c>
      <c r="M32" s="355" t="s">
        <v>25</v>
      </c>
      <c r="N32" s="349">
        <f>N33+N34</f>
        <v>49500</v>
      </c>
      <c r="O32" s="343"/>
      <c r="P32" s="349">
        <f>P33+P34</f>
        <v>32690</v>
      </c>
      <c r="Q32" s="344">
        <f t="shared" si="0"/>
        <v>66.04040404040404</v>
      </c>
    </row>
    <row r="33" spans="1:17" s="256" customFormat="1" ht="12.75">
      <c r="A33" s="259">
        <v>5</v>
      </c>
      <c r="B33" s="255" t="s">
        <v>23</v>
      </c>
      <c r="C33" s="390"/>
      <c r="D33" s="297">
        <v>1</v>
      </c>
      <c r="E33" s="250" t="s">
        <v>26</v>
      </c>
      <c r="F33" s="250" t="s">
        <v>26</v>
      </c>
      <c r="G33" s="250" t="s">
        <v>26</v>
      </c>
      <c r="H33" s="250" t="s">
        <v>26</v>
      </c>
      <c r="I33" s="250" t="s">
        <v>26</v>
      </c>
      <c r="J33" s="251" t="s">
        <v>26</v>
      </c>
      <c r="K33" s="252"/>
      <c r="L33" s="354">
        <v>321</v>
      </c>
      <c r="M33" s="355" t="s">
        <v>45</v>
      </c>
      <c r="N33" s="349">
        <v>12500</v>
      </c>
      <c r="O33" s="343"/>
      <c r="P33" s="342">
        <v>0</v>
      </c>
      <c r="Q33" s="344">
        <f t="shared" si="0"/>
        <v>0</v>
      </c>
    </row>
    <row r="34" spans="1:17" s="256" customFormat="1" ht="12.75">
      <c r="A34" s="255"/>
      <c r="B34" s="255" t="s">
        <v>23</v>
      </c>
      <c r="C34" s="390"/>
      <c r="D34" s="297">
        <v>1</v>
      </c>
      <c r="E34" s="250" t="s">
        <v>26</v>
      </c>
      <c r="F34" s="250"/>
      <c r="G34" s="250" t="s">
        <v>26</v>
      </c>
      <c r="H34" s="250" t="s">
        <v>26</v>
      </c>
      <c r="I34" s="250" t="s">
        <v>26</v>
      </c>
      <c r="J34" s="251" t="s">
        <v>26</v>
      </c>
      <c r="K34" s="252"/>
      <c r="L34" s="354">
        <v>322</v>
      </c>
      <c r="M34" s="355" t="s">
        <v>46</v>
      </c>
      <c r="N34" s="349">
        <v>37000</v>
      </c>
      <c r="O34" s="343"/>
      <c r="P34" s="349">
        <v>32690</v>
      </c>
      <c r="Q34" s="344">
        <f t="shared" si="0"/>
        <v>88.35135135135135</v>
      </c>
    </row>
    <row r="35" spans="1:17" s="253" customFormat="1" ht="12.75">
      <c r="A35" s="299">
        <v>40</v>
      </c>
      <c r="B35" s="243" t="s">
        <v>14</v>
      </c>
      <c r="C35" s="388" t="s">
        <v>47</v>
      </c>
      <c r="D35" s="244">
        <v>1</v>
      </c>
      <c r="E35" s="244" t="s">
        <v>16</v>
      </c>
      <c r="F35" s="244" t="s">
        <v>16</v>
      </c>
      <c r="G35" s="244" t="s">
        <v>16</v>
      </c>
      <c r="H35" s="244" t="s">
        <v>16</v>
      </c>
      <c r="I35" s="244" t="s">
        <v>16</v>
      </c>
      <c r="J35" s="245" t="s">
        <v>16</v>
      </c>
      <c r="K35" s="298">
        <v>111</v>
      </c>
      <c r="L35" s="352" t="s">
        <v>48</v>
      </c>
      <c r="M35" s="337"/>
      <c r="N35" s="345">
        <f>N36</f>
        <v>10000</v>
      </c>
      <c r="O35" s="337"/>
      <c r="P35" s="360">
        <f>P36</f>
        <v>0</v>
      </c>
      <c r="Q35" s="346">
        <f>P35/N35</f>
        <v>0</v>
      </c>
    </row>
    <row r="36" spans="1:17" ht="12.75">
      <c r="A36" s="246"/>
      <c r="B36" s="246" t="s">
        <v>21</v>
      </c>
      <c r="C36" s="389"/>
      <c r="D36" s="247"/>
      <c r="E36" s="247"/>
      <c r="F36" s="247"/>
      <c r="G36" s="247"/>
      <c r="H36" s="247"/>
      <c r="I36" s="247"/>
      <c r="J36" s="248"/>
      <c r="K36" s="296">
        <v>111</v>
      </c>
      <c r="L36" s="353" t="s">
        <v>22</v>
      </c>
      <c r="M36" s="340"/>
      <c r="N36" s="347">
        <v>10000</v>
      </c>
      <c r="O36" s="340"/>
      <c r="P36" s="339">
        <f>P37</f>
        <v>0</v>
      </c>
      <c r="Q36" s="348">
        <f>P36/N36</f>
        <v>0</v>
      </c>
    </row>
    <row r="37" spans="1:17" s="256" customFormat="1" ht="12.75">
      <c r="A37" s="249"/>
      <c r="B37" s="249" t="s">
        <v>23</v>
      </c>
      <c r="C37" s="390"/>
      <c r="D37" s="257"/>
      <c r="E37" s="257"/>
      <c r="F37" s="257"/>
      <c r="G37" s="257"/>
      <c r="H37" s="257"/>
      <c r="I37" s="257"/>
      <c r="J37" s="258"/>
      <c r="K37" s="252"/>
      <c r="L37" s="354">
        <v>3</v>
      </c>
      <c r="M37" s="355" t="s">
        <v>24</v>
      </c>
      <c r="N37" s="343" t="s">
        <v>410</v>
      </c>
      <c r="O37" s="343"/>
      <c r="P37" s="342">
        <f>P38</f>
        <v>0</v>
      </c>
      <c r="Q37" s="344">
        <v>0</v>
      </c>
    </row>
    <row r="38" spans="1:17" ht="12.75">
      <c r="A38" s="249"/>
      <c r="B38" s="249" t="s">
        <v>23</v>
      </c>
      <c r="C38" s="390"/>
      <c r="D38" s="250"/>
      <c r="E38" s="250"/>
      <c r="F38" s="250"/>
      <c r="G38" s="250"/>
      <c r="H38" s="250"/>
      <c r="I38" s="250"/>
      <c r="J38" s="251"/>
      <c r="K38" s="252"/>
      <c r="L38" s="354">
        <v>38</v>
      </c>
      <c r="M38" s="355" t="s">
        <v>33</v>
      </c>
      <c r="N38" s="349">
        <v>10000</v>
      </c>
      <c r="O38" s="343"/>
      <c r="P38" s="342">
        <f>P39</f>
        <v>0</v>
      </c>
      <c r="Q38" s="344">
        <f>P38/N38</f>
        <v>0</v>
      </c>
    </row>
    <row r="39" spans="1:17" s="253" customFormat="1" ht="12.75">
      <c r="A39" s="255"/>
      <c r="B39" s="255" t="s">
        <v>23</v>
      </c>
      <c r="C39" s="390"/>
      <c r="D39" s="297">
        <v>1</v>
      </c>
      <c r="E39" s="250" t="s">
        <v>26</v>
      </c>
      <c r="F39" s="250" t="s">
        <v>26</v>
      </c>
      <c r="G39" s="250" t="s">
        <v>26</v>
      </c>
      <c r="H39" s="250" t="s">
        <v>26</v>
      </c>
      <c r="I39" s="250" t="s">
        <v>26</v>
      </c>
      <c r="J39" s="251" t="s">
        <v>26</v>
      </c>
      <c r="K39" s="252"/>
      <c r="L39" s="354">
        <v>385</v>
      </c>
      <c r="M39" s="355" t="s">
        <v>49</v>
      </c>
      <c r="N39" s="349">
        <v>10000</v>
      </c>
      <c r="O39" s="343"/>
      <c r="P39" s="342">
        <v>0</v>
      </c>
      <c r="Q39" s="344">
        <f>P39/N39</f>
        <v>0</v>
      </c>
    </row>
    <row r="40" spans="1:17" s="253" customFormat="1" ht="12.75">
      <c r="A40" s="299">
        <v>26</v>
      </c>
      <c r="B40" s="243" t="s">
        <v>14</v>
      </c>
      <c r="C40" s="388" t="s">
        <v>50</v>
      </c>
      <c r="D40" s="244">
        <v>1</v>
      </c>
      <c r="E40" s="244" t="s">
        <v>16</v>
      </c>
      <c r="F40" s="244" t="s">
        <v>16</v>
      </c>
      <c r="G40" s="244" t="s">
        <v>16</v>
      </c>
      <c r="H40" s="244" t="s">
        <v>16</v>
      </c>
      <c r="I40" s="244" t="s">
        <v>16</v>
      </c>
      <c r="J40" s="245" t="s">
        <v>16</v>
      </c>
      <c r="K40" s="298">
        <v>111</v>
      </c>
      <c r="L40" s="352" t="s">
        <v>51</v>
      </c>
      <c r="M40" s="337"/>
      <c r="N40" s="345">
        <f>N41</f>
        <v>20000</v>
      </c>
      <c r="O40" s="337"/>
      <c r="P40" s="345">
        <f>P41</f>
        <v>5791</v>
      </c>
      <c r="Q40" s="335">
        <f aca="true" t="shared" si="1" ref="Q40:Q49">P40/N40*100</f>
        <v>28.955</v>
      </c>
    </row>
    <row r="41" spans="1:17" ht="12.75">
      <c r="A41" s="246"/>
      <c r="B41" s="246" t="s">
        <v>21</v>
      </c>
      <c r="C41" s="389"/>
      <c r="D41" s="247"/>
      <c r="E41" s="247"/>
      <c r="F41" s="247"/>
      <c r="G41" s="247"/>
      <c r="H41" s="247"/>
      <c r="I41" s="247"/>
      <c r="J41" s="248"/>
      <c r="K41" s="296">
        <v>111</v>
      </c>
      <c r="L41" s="353" t="s">
        <v>22</v>
      </c>
      <c r="M41" s="340"/>
      <c r="N41" s="347">
        <v>20000</v>
      </c>
      <c r="O41" s="340"/>
      <c r="P41" s="347">
        <f>P42</f>
        <v>5791</v>
      </c>
      <c r="Q41" s="341">
        <f t="shared" si="1"/>
        <v>28.955</v>
      </c>
    </row>
    <row r="42" spans="1:17" s="256" customFormat="1" ht="12.75">
      <c r="A42" s="249"/>
      <c r="B42" s="249" t="s">
        <v>23</v>
      </c>
      <c r="C42" s="390"/>
      <c r="D42" s="257"/>
      <c r="E42" s="257"/>
      <c r="F42" s="257"/>
      <c r="G42" s="257"/>
      <c r="H42" s="257"/>
      <c r="I42" s="257"/>
      <c r="J42" s="258"/>
      <c r="K42" s="252"/>
      <c r="L42" s="354">
        <v>3</v>
      </c>
      <c r="M42" s="355" t="s">
        <v>24</v>
      </c>
      <c r="N42" s="349">
        <v>20000</v>
      </c>
      <c r="O42" s="343"/>
      <c r="P42" s="349">
        <f>P43</f>
        <v>5791</v>
      </c>
      <c r="Q42" s="344">
        <f t="shared" si="1"/>
        <v>28.955</v>
      </c>
    </row>
    <row r="43" spans="1:17" ht="12.75">
      <c r="A43" s="249"/>
      <c r="B43" s="249" t="s">
        <v>23</v>
      </c>
      <c r="C43" s="390"/>
      <c r="D43" s="250"/>
      <c r="E43" s="250"/>
      <c r="F43" s="250"/>
      <c r="G43" s="250"/>
      <c r="H43" s="250"/>
      <c r="I43" s="250"/>
      <c r="J43" s="251"/>
      <c r="K43" s="252"/>
      <c r="L43" s="354">
        <v>32</v>
      </c>
      <c r="M43" s="354" t="s">
        <v>25</v>
      </c>
      <c r="N43" s="349">
        <v>20000</v>
      </c>
      <c r="O43" s="343"/>
      <c r="P43" s="349">
        <f>P44</f>
        <v>5791</v>
      </c>
      <c r="Q43" s="344">
        <f t="shared" si="1"/>
        <v>28.955</v>
      </c>
    </row>
    <row r="44" spans="1:17" s="253" customFormat="1" ht="12.75">
      <c r="A44" s="255"/>
      <c r="B44" s="255" t="s">
        <v>23</v>
      </c>
      <c r="C44" s="390"/>
      <c r="D44" s="297">
        <v>1</v>
      </c>
      <c r="E44" s="250" t="s">
        <v>26</v>
      </c>
      <c r="F44" s="250" t="s">
        <v>26</v>
      </c>
      <c r="G44" s="250" t="s">
        <v>26</v>
      </c>
      <c r="H44" s="250" t="s">
        <v>26</v>
      </c>
      <c r="I44" s="250" t="s">
        <v>26</v>
      </c>
      <c r="J44" s="251" t="s">
        <v>26</v>
      </c>
      <c r="K44" s="252"/>
      <c r="L44" s="354">
        <v>329</v>
      </c>
      <c r="M44" s="355" t="s">
        <v>29</v>
      </c>
      <c r="N44" s="349">
        <v>20000</v>
      </c>
      <c r="O44" s="343"/>
      <c r="P44" s="349">
        <v>5791</v>
      </c>
      <c r="Q44" s="344">
        <f t="shared" si="1"/>
        <v>28.955</v>
      </c>
    </row>
    <row r="45" spans="1:17" s="318" customFormat="1" ht="15.75">
      <c r="A45" s="321"/>
      <c r="B45" s="321" t="s">
        <v>13</v>
      </c>
      <c r="C45" s="386"/>
      <c r="D45" s="323"/>
      <c r="E45" s="323"/>
      <c r="F45" s="323"/>
      <c r="G45" s="323"/>
      <c r="H45" s="323"/>
      <c r="I45" s="323"/>
      <c r="J45" s="322"/>
      <c r="K45" s="321"/>
      <c r="L45" s="350" t="s">
        <v>52</v>
      </c>
      <c r="M45" s="329"/>
      <c r="N45" s="328">
        <f>N46+N161+N172+N198+N239+N294+N315+N346+N382</f>
        <v>7042288</v>
      </c>
      <c r="O45" s="329"/>
      <c r="P45" s="328">
        <f>P46+P161+P172+P198+P239+P294+P315+P346+P382</f>
        <v>1332349.32</v>
      </c>
      <c r="Q45" s="331">
        <f t="shared" si="1"/>
        <v>18.919267715265267</v>
      </c>
    </row>
    <row r="46" spans="1:17" ht="15.75" customHeight="1">
      <c r="A46" s="240"/>
      <c r="B46" s="240" t="s">
        <v>14</v>
      </c>
      <c r="C46" s="387" t="s">
        <v>35</v>
      </c>
      <c r="D46" s="241">
        <v>1</v>
      </c>
      <c r="E46" s="241" t="s">
        <v>16</v>
      </c>
      <c r="F46" s="241"/>
      <c r="G46" s="241" t="s">
        <v>16</v>
      </c>
      <c r="H46" s="241" t="s">
        <v>16</v>
      </c>
      <c r="I46" s="241" t="s">
        <v>16</v>
      </c>
      <c r="J46" s="242" t="s">
        <v>16</v>
      </c>
      <c r="K46" s="240"/>
      <c r="L46" s="452" t="s">
        <v>355</v>
      </c>
      <c r="M46" s="452"/>
      <c r="N46" s="332">
        <f>N47+N61+N73+N78+N83+N88+N93+N98+N103+N108+N113+N118+N123+N128+N133+N138+N143+N148+N153</f>
        <v>847288</v>
      </c>
      <c r="O46" s="333"/>
      <c r="P46" s="332">
        <f>P47+P61+P73+P78+P83+P88+P93+P98+P103+P108+P113+P118+P123+P128+P133+P138+P143+P148+P153</f>
        <v>360242.32</v>
      </c>
      <c r="Q46" s="359">
        <f t="shared" si="1"/>
        <v>42.517103983533346</v>
      </c>
    </row>
    <row r="47" spans="1:17" s="256" customFormat="1" ht="12.75">
      <c r="A47" s="243" t="s">
        <v>37</v>
      </c>
      <c r="B47" s="243" t="s">
        <v>14</v>
      </c>
      <c r="C47" s="388" t="s">
        <v>38</v>
      </c>
      <c r="D47" s="244">
        <v>1</v>
      </c>
      <c r="E47" s="244" t="s">
        <v>16</v>
      </c>
      <c r="F47" s="244"/>
      <c r="G47" s="244" t="s">
        <v>16</v>
      </c>
      <c r="H47" s="244" t="s">
        <v>16</v>
      </c>
      <c r="I47" s="244" t="s">
        <v>16</v>
      </c>
      <c r="J47" s="245" t="s">
        <v>16</v>
      </c>
      <c r="K47" s="298">
        <v>111</v>
      </c>
      <c r="L47" s="448" t="s">
        <v>356</v>
      </c>
      <c r="M47" s="449"/>
      <c r="N47" s="345">
        <f>N48</f>
        <v>228264</v>
      </c>
      <c r="O47" s="337"/>
      <c r="P47" s="345">
        <f>P48</f>
        <v>63686</v>
      </c>
      <c r="Q47" s="338">
        <f t="shared" si="1"/>
        <v>27.900150702695125</v>
      </c>
    </row>
    <row r="48" spans="1:17" ht="12.75">
      <c r="A48" s="246"/>
      <c r="B48" s="246" t="s">
        <v>21</v>
      </c>
      <c r="C48" s="389"/>
      <c r="D48" s="247"/>
      <c r="E48" s="247"/>
      <c r="F48" s="247"/>
      <c r="G48" s="247"/>
      <c r="H48" s="247"/>
      <c r="I48" s="247"/>
      <c r="J48" s="248"/>
      <c r="K48" s="296">
        <v>111</v>
      </c>
      <c r="L48" s="353" t="s">
        <v>357</v>
      </c>
      <c r="M48" s="340"/>
      <c r="N48" s="347">
        <f>N49</f>
        <v>228264</v>
      </c>
      <c r="O48" s="340"/>
      <c r="P48" s="347">
        <f>P49</f>
        <v>63686</v>
      </c>
      <c r="Q48" s="341">
        <f t="shared" si="1"/>
        <v>27.900150702695125</v>
      </c>
    </row>
    <row r="49" spans="1:17" s="256" customFormat="1" ht="12.75">
      <c r="A49" s="249"/>
      <c r="B49" s="249" t="s">
        <v>23</v>
      </c>
      <c r="C49" s="390"/>
      <c r="D49" s="257"/>
      <c r="E49" s="257"/>
      <c r="F49" s="257"/>
      <c r="G49" s="257"/>
      <c r="H49" s="257"/>
      <c r="I49" s="257"/>
      <c r="J49" s="258"/>
      <c r="K49" s="252"/>
      <c r="L49" s="354" t="s">
        <v>358</v>
      </c>
      <c r="M49" s="355"/>
      <c r="N49" s="349">
        <f>N50+N54</f>
        <v>228264</v>
      </c>
      <c r="O49" s="343"/>
      <c r="P49" s="349">
        <f>P50+P54+P59</f>
        <v>63686</v>
      </c>
      <c r="Q49" s="344">
        <f t="shared" si="1"/>
        <v>27.900150702695125</v>
      </c>
    </row>
    <row r="50" spans="1:17" s="256" customFormat="1" ht="12.75">
      <c r="A50" s="249"/>
      <c r="B50" s="249" t="s">
        <v>23</v>
      </c>
      <c r="C50" s="390"/>
      <c r="D50" s="250"/>
      <c r="E50" s="250"/>
      <c r="F50" s="250"/>
      <c r="G50" s="250"/>
      <c r="H50" s="250"/>
      <c r="I50" s="250"/>
      <c r="J50" s="251"/>
      <c r="K50" s="252"/>
      <c r="L50" s="354" t="s">
        <v>387</v>
      </c>
      <c r="M50" s="355"/>
      <c r="N50" s="349">
        <f>N51+N52+N53</f>
        <v>216264</v>
      </c>
      <c r="O50" s="343"/>
      <c r="P50" s="349">
        <f>P51+P52+P53</f>
        <v>51791</v>
      </c>
      <c r="Q50" s="344">
        <f aca="true" t="shared" si="2" ref="Q50:Q55">P50/N50*100</f>
        <v>23.948044982058963</v>
      </c>
    </row>
    <row r="51" spans="1:17" s="253" customFormat="1" ht="12.75">
      <c r="A51" s="259">
        <v>1</v>
      </c>
      <c r="B51" s="255" t="s">
        <v>23</v>
      </c>
      <c r="C51" s="390"/>
      <c r="D51" s="297">
        <v>1</v>
      </c>
      <c r="E51" s="250" t="s">
        <v>26</v>
      </c>
      <c r="F51" s="250" t="s">
        <v>26</v>
      </c>
      <c r="G51" s="250" t="s">
        <v>26</v>
      </c>
      <c r="H51" s="250" t="s">
        <v>26</v>
      </c>
      <c r="I51" s="250" t="s">
        <v>26</v>
      </c>
      <c r="J51" s="251" t="s">
        <v>26</v>
      </c>
      <c r="K51" s="252"/>
      <c r="L51" s="354" t="s">
        <v>388</v>
      </c>
      <c r="M51" s="355"/>
      <c r="N51" s="349">
        <v>180260</v>
      </c>
      <c r="O51" s="343"/>
      <c r="P51" s="349">
        <v>32541</v>
      </c>
      <c r="Q51" s="344">
        <f t="shared" si="2"/>
        <v>18.052257849772552</v>
      </c>
    </row>
    <row r="52" spans="1:17" s="256" customFormat="1" ht="12.75">
      <c r="A52" s="259"/>
      <c r="B52" s="255" t="s">
        <v>23</v>
      </c>
      <c r="C52" s="390"/>
      <c r="D52" s="297">
        <v>1</v>
      </c>
      <c r="E52" s="250" t="s">
        <v>26</v>
      </c>
      <c r="F52" s="250" t="s">
        <v>26</v>
      </c>
      <c r="G52" s="250" t="s">
        <v>26</v>
      </c>
      <c r="H52" s="250" t="s">
        <v>26</v>
      </c>
      <c r="I52" s="250" t="s">
        <v>26</v>
      </c>
      <c r="J52" s="251" t="s">
        <v>26</v>
      </c>
      <c r="K52" s="252"/>
      <c r="L52" s="354" t="s">
        <v>386</v>
      </c>
      <c r="M52" s="355"/>
      <c r="N52" s="349">
        <v>5000</v>
      </c>
      <c r="O52" s="343"/>
      <c r="P52" s="349">
        <v>3750</v>
      </c>
      <c r="Q52" s="344">
        <f t="shared" si="2"/>
        <v>75</v>
      </c>
    </row>
    <row r="53" spans="1:17" s="256" customFormat="1" ht="12.75">
      <c r="A53" s="259" t="s">
        <v>43</v>
      </c>
      <c r="B53" s="255" t="s">
        <v>23</v>
      </c>
      <c r="C53" s="390"/>
      <c r="D53" s="297">
        <v>1</v>
      </c>
      <c r="E53" s="250" t="s">
        <v>26</v>
      </c>
      <c r="F53" s="250" t="s">
        <v>26</v>
      </c>
      <c r="G53" s="250" t="s">
        <v>26</v>
      </c>
      <c r="H53" s="250" t="s">
        <v>26</v>
      </c>
      <c r="I53" s="250" t="s">
        <v>26</v>
      </c>
      <c r="J53" s="251" t="s">
        <v>26</v>
      </c>
      <c r="K53" s="252"/>
      <c r="L53" s="354" t="s">
        <v>385</v>
      </c>
      <c r="M53" s="355"/>
      <c r="N53" s="349">
        <v>31004</v>
      </c>
      <c r="O53" s="343"/>
      <c r="P53" s="349">
        <v>15500</v>
      </c>
      <c r="Q53" s="344">
        <f t="shared" si="2"/>
        <v>49.99354921945555</v>
      </c>
    </row>
    <row r="54" spans="1:17" s="256" customFormat="1" ht="12.75">
      <c r="A54" s="259"/>
      <c r="B54" s="255"/>
      <c r="C54" s="390"/>
      <c r="D54" s="250"/>
      <c r="E54" s="250"/>
      <c r="F54" s="250"/>
      <c r="G54" s="250"/>
      <c r="H54" s="250"/>
      <c r="I54" s="250"/>
      <c r="J54" s="251"/>
      <c r="K54" s="252"/>
      <c r="L54" s="354" t="s">
        <v>415</v>
      </c>
      <c r="M54" s="355"/>
      <c r="N54" s="349">
        <v>12000</v>
      </c>
      <c r="O54" s="343"/>
      <c r="P54" s="349">
        <f>P55+P56+P57+P58</f>
        <v>11895</v>
      </c>
      <c r="Q54" s="344">
        <f t="shared" si="2"/>
        <v>99.125</v>
      </c>
    </row>
    <row r="55" spans="1:17" s="256" customFormat="1" ht="12.75">
      <c r="A55" s="260"/>
      <c r="B55" s="249" t="s">
        <v>23</v>
      </c>
      <c r="C55" s="390"/>
      <c r="D55" s="250"/>
      <c r="E55" s="250"/>
      <c r="F55" s="250"/>
      <c r="G55" s="250"/>
      <c r="H55" s="250"/>
      <c r="I55" s="250"/>
      <c r="J55" s="251"/>
      <c r="K55" s="252"/>
      <c r="L55" s="354" t="s">
        <v>416</v>
      </c>
      <c r="M55" s="355"/>
      <c r="N55" s="349">
        <v>12000</v>
      </c>
      <c r="O55" s="343"/>
      <c r="P55" s="349">
        <v>9112</v>
      </c>
      <c r="Q55" s="344">
        <f t="shared" si="2"/>
        <v>75.93333333333334</v>
      </c>
    </row>
    <row r="56" spans="1:17" s="256" customFormat="1" ht="12.75">
      <c r="A56" s="259">
        <v>5</v>
      </c>
      <c r="B56" s="255" t="s">
        <v>23</v>
      </c>
      <c r="C56" s="390"/>
      <c r="D56" s="297">
        <v>1</v>
      </c>
      <c r="E56" s="250" t="s">
        <v>26</v>
      </c>
      <c r="F56" s="250" t="s">
        <v>26</v>
      </c>
      <c r="G56" s="250" t="s">
        <v>26</v>
      </c>
      <c r="H56" s="250" t="s">
        <v>26</v>
      </c>
      <c r="I56" s="250" t="s">
        <v>26</v>
      </c>
      <c r="J56" s="251" t="s">
        <v>26</v>
      </c>
      <c r="K56" s="252"/>
      <c r="L56" s="354" t="s">
        <v>359</v>
      </c>
      <c r="M56" s="355"/>
      <c r="N56" s="342">
        <v>0</v>
      </c>
      <c r="O56" s="343"/>
      <c r="P56" s="342">
        <v>0</v>
      </c>
      <c r="Q56" s="344">
        <v>0</v>
      </c>
    </row>
    <row r="57" spans="1:17" s="256" customFormat="1" ht="12.75">
      <c r="A57" s="259"/>
      <c r="B57" s="255" t="s">
        <v>23</v>
      </c>
      <c r="C57" s="396"/>
      <c r="D57" s="412">
        <v>1</v>
      </c>
      <c r="E57" s="413" t="s">
        <v>26</v>
      </c>
      <c r="F57" s="413"/>
      <c r="G57" s="413" t="s">
        <v>26</v>
      </c>
      <c r="H57" s="413" t="s">
        <v>26</v>
      </c>
      <c r="I57" s="413" t="s">
        <v>26</v>
      </c>
      <c r="J57" s="414" t="s">
        <v>26</v>
      </c>
      <c r="K57" s="415"/>
      <c r="L57" s="354" t="s">
        <v>360</v>
      </c>
      <c r="M57" s="355"/>
      <c r="N57" s="342">
        <v>0</v>
      </c>
      <c r="O57" s="343"/>
      <c r="P57" s="342">
        <v>0</v>
      </c>
      <c r="Q57" s="344">
        <v>0</v>
      </c>
    </row>
    <row r="58" spans="1:17" s="256" customFormat="1" ht="12.75">
      <c r="A58" s="259"/>
      <c r="B58" s="255" t="s">
        <v>23</v>
      </c>
      <c r="C58" s="390"/>
      <c r="D58" s="402">
        <v>1</v>
      </c>
      <c r="E58" s="403" t="s">
        <v>26</v>
      </c>
      <c r="F58" s="403"/>
      <c r="G58" s="403" t="s">
        <v>26</v>
      </c>
      <c r="H58" s="403" t="s">
        <v>26</v>
      </c>
      <c r="I58" s="403" t="s">
        <v>26</v>
      </c>
      <c r="J58" s="404" t="s">
        <v>26</v>
      </c>
      <c r="K58" s="405"/>
      <c r="L58" s="406" t="s">
        <v>361</v>
      </c>
      <c r="M58" s="407"/>
      <c r="N58" s="408">
        <v>0</v>
      </c>
      <c r="O58" s="409"/>
      <c r="P58" s="410">
        <v>2783</v>
      </c>
      <c r="Q58" s="411">
        <v>0</v>
      </c>
    </row>
    <row r="59" spans="1:24" ht="12.75">
      <c r="A59" s="259"/>
      <c r="B59" s="255" t="s">
        <v>23</v>
      </c>
      <c r="C59" s="390"/>
      <c r="D59" s="297">
        <v>1</v>
      </c>
      <c r="E59" s="250" t="s">
        <v>26</v>
      </c>
      <c r="F59" s="250"/>
      <c r="G59" s="250" t="s">
        <v>26</v>
      </c>
      <c r="H59" s="250" t="s">
        <v>26</v>
      </c>
      <c r="I59" s="250" t="s">
        <v>26</v>
      </c>
      <c r="J59" s="251" t="s">
        <v>26</v>
      </c>
      <c r="K59" s="252"/>
      <c r="L59" s="354" t="s">
        <v>362</v>
      </c>
      <c r="M59" s="355"/>
      <c r="N59" s="342">
        <v>0</v>
      </c>
      <c r="O59" s="343"/>
      <c r="P59" s="342">
        <f>P60</f>
        <v>0</v>
      </c>
      <c r="Q59" s="344">
        <v>0</v>
      </c>
      <c r="R59" s="1"/>
      <c r="S59" s="1"/>
      <c r="T59" s="1"/>
      <c r="U59" s="1"/>
      <c r="V59" s="1"/>
      <c r="W59" s="1"/>
      <c r="X59" s="1"/>
    </row>
    <row r="60" spans="1:17" s="256" customFormat="1" ht="12.75">
      <c r="A60" s="260"/>
      <c r="B60" s="249" t="s">
        <v>23</v>
      </c>
      <c r="C60" s="390"/>
      <c r="D60" s="250"/>
      <c r="E60" s="250"/>
      <c r="F60" s="250"/>
      <c r="G60" s="250"/>
      <c r="H60" s="250"/>
      <c r="I60" s="250"/>
      <c r="J60" s="251"/>
      <c r="K60" s="252"/>
      <c r="L60" s="354" t="s">
        <v>363</v>
      </c>
      <c r="M60" s="355"/>
      <c r="N60" s="342">
        <v>0</v>
      </c>
      <c r="O60" s="343"/>
      <c r="P60" s="342">
        <v>0</v>
      </c>
      <c r="Q60" s="344">
        <v>0</v>
      </c>
    </row>
    <row r="61" spans="1:17" s="256" customFormat="1" ht="12.75">
      <c r="A61" s="260"/>
      <c r="B61" s="249"/>
      <c r="C61" s="388" t="s">
        <v>47</v>
      </c>
      <c r="D61" s="243"/>
      <c r="E61" s="243"/>
      <c r="F61" s="243">
        <v>3</v>
      </c>
      <c r="G61" s="243"/>
      <c r="H61" s="243"/>
      <c r="I61" s="243"/>
      <c r="J61" s="243"/>
      <c r="K61" s="243"/>
      <c r="L61" s="356" t="s">
        <v>420</v>
      </c>
      <c r="M61" s="356"/>
      <c r="N61" s="345">
        <f>N62</f>
        <v>489524</v>
      </c>
      <c r="O61" s="356"/>
      <c r="P61" s="345">
        <f>P62</f>
        <v>237785.32</v>
      </c>
      <c r="Q61" s="361">
        <f>P61/N61*100</f>
        <v>48.574803278286666</v>
      </c>
    </row>
    <row r="62" spans="1:17" s="256" customFormat="1" ht="12.75">
      <c r="A62" s="260"/>
      <c r="B62" s="249"/>
      <c r="C62" s="389"/>
      <c r="D62" s="246"/>
      <c r="E62" s="246"/>
      <c r="F62" s="246"/>
      <c r="G62" s="246"/>
      <c r="H62" s="246"/>
      <c r="I62" s="246"/>
      <c r="J62" s="246"/>
      <c r="K62" s="246"/>
      <c r="L62" s="362" t="s">
        <v>421</v>
      </c>
      <c r="M62" s="362"/>
      <c r="N62" s="347">
        <f>N63</f>
        <v>489524</v>
      </c>
      <c r="O62" s="362"/>
      <c r="P62" s="347">
        <f>P63</f>
        <v>237785.32</v>
      </c>
      <c r="Q62" s="348">
        <f>P62/N62*100</f>
        <v>48.574803278286666</v>
      </c>
    </row>
    <row r="63" spans="1:17" s="256" customFormat="1" ht="12.75">
      <c r="A63" s="260"/>
      <c r="B63" s="249"/>
      <c r="C63" s="390"/>
      <c r="D63" s="250"/>
      <c r="E63" s="250"/>
      <c r="F63" s="250"/>
      <c r="G63" s="250"/>
      <c r="H63" s="250"/>
      <c r="I63" s="250"/>
      <c r="J63" s="251"/>
      <c r="K63" s="252"/>
      <c r="L63" s="354" t="s">
        <v>428</v>
      </c>
      <c r="M63" s="355"/>
      <c r="N63" s="349">
        <f>N64+N68</f>
        <v>489524</v>
      </c>
      <c r="O63" s="343"/>
      <c r="P63" s="349">
        <f>P64+P68</f>
        <v>237785.32</v>
      </c>
      <c r="Q63" s="344">
        <f>P63/N63*100</f>
        <v>48.574803278286666</v>
      </c>
    </row>
    <row r="64" spans="1:25" s="256" customFormat="1" ht="12.75">
      <c r="A64" s="260"/>
      <c r="B64" s="249"/>
      <c r="C64" s="390"/>
      <c r="D64" s="250"/>
      <c r="E64" s="250"/>
      <c r="F64" s="250"/>
      <c r="G64" s="250"/>
      <c r="H64" s="250"/>
      <c r="I64" s="250"/>
      <c r="J64" s="251"/>
      <c r="K64" s="252"/>
      <c r="L64" s="354" t="s">
        <v>427</v>
      </c>
      <c r="M64" s="355"/>
      <c r="N64" s="349">
        <f>N65+N66+N67</f>
        <v>410844</v>
      </c>
      <c r="O64" s="343"/>
      <c r="P64" s="349">
        <f>P65+P66+P67</f>
        <v>199596.32</v>
      </c>
      <c r="Q64" s="344">
        <f aca="true" t="shared" si="3" ref="Q64:Q72">P64/N64*100</f>
        <v>48.58202139985007</v>
      </c>
      <c r="Y64" s="13"/>
    </row>
    <row r="65" spans="1:26" s="256" customFormat="1" ht="12.75">
      <c r="A65" s="255"/>
      <c r="B65" s="255" t="s">
        <v>23</v>
      </c>
      <c r="C65" s="390"/>
      <c r="D65" s="297">
        <v>1</v>
      </c>
      <c r="E65" s="250" t="s">
        <v>26</v>
      </c>
      <c r="F65" s="250" t="s">
        <v>26</v>
      </c>
      <c r="G65" s="250" t="s">
        <v>26</v>
      </c>
      <c r="H65" s="250" t="s">
        <v>26</v>
      </c>
      <c r="I65" s="250" t="s">
        <v>26</v>
      </c>
      <c r="J65" s="251" t="s">
        <v>26</v>
      </c>
      <c r="K65" s="252"/>
      <c r="L65" s="354" t="s">
        <v>422</v>
      </c>
      <c r="M65" s="355"/>
      <c r="N65" s="349">
        <v>372000</v>
      </c>
      <c r="O65" s="343"/>
      <c r="P65" s="349">
        <v>156270.66</v>
      </c>
      <c r="Q65" s="344">
        <f t="shared" si="3"/>
        <v>42.008241935483866</v>
      </c>
      <c r="Z65" s="12"/>
    </row>
    <row r="66" spans="1:17" s="256" customFormat="1" ht="12.75">
      <c r="A66" s="255"/>
      <c r="B66" s="255"/>
      <c r="C66" s="390"/>
      <c r="D66" s="250"/>
      <c r="E66" s="250"/>
      <c r="F66" s="250"/>
      <c r="G66" s="250"/>
      <c r="H66" s="250"/>
      <c r="I66" s="250"/>
      <c r="J66" s="251"/>
      <c r="K66" s="261"/>
      <c r="L66" s="354" t="s">
        <v>424</v>
      </c>
      <c r="M66" s="355"/>
      <c r="N66" s="342">
        <v>0</v>
      </c>
      <c r="O66" s="343"/>
      <c r="P66" s="349">
        <v>17540</v>
      </c>
      <c r="Q66" s="344">
        <v>0</v>
      </c>
    </row>
    <row r="67" spans="1:17" s="256" customFormat="1" ht="12.75">
      <c r="A67" s="255"/>
      <c r="B67" s="255"/>
      <c r="C67" s="390"/>
      <c r="D67" s="250"/>
      <c r="E67" s="250"/>
      <c r="F67" s="250"/>
      <c r="G67" s="250"/>
      <c r="H67" s="250"/>
      <c r="I67" s="250"/>
      <c r="J67" s="251"/>
      <c r="K67" s="261"/>
      <c r="L67" s="354" t="s">
        <v>423</v>
      </c>
      <c r="M67" s="355"/>
      <c r="N67" s="349">
        <v>38844</v>
      </c>
      <c r="O67" s="343"/>
      <c r="P67" s="349">
        <v>25785.66</v>
      </c>
      <c r="Q67" s="344">
        <f>P67/N67*100</f>
        <v>66.38260735248687</v>
      </c>
    </row>
    <row r="68" spans="1:17" s="256" customFormat="1" ht="12.75">
      <c r="A68" s="255"/>
      <c r="B68" s="255"/>
      <c r="C68" s="390"/>
      <c r="D68" s="250"/>
      <c r="E68" s="250"/>
      <c r="F68" s="250"/>
      <c r="G68" s="250"/>
      <c r="H68" s="250"/>
      <c r="I68" s="250"/>
      <c r="J68" s="251"/>
      <c r="K68" s="261"/>
      <c r="L68" s="354" t="s">
        <v>426</v>
      </c>
      <c r="M68" s="355"/>
      <c r="N68" s="349">
        <f>N69+N70+N71+N72</f>
        <v>78680</v>
      </c>
      <c r="O68" s="343"/>
      <c r="P68" s="349">
        <f>P69+P70+P71+P72</f>
        <v>38189</v>
      </c>
      <c r="Q68" s="344">
        <f t="shared" si="3"/>
        <v>48.53711235383833</v>
      </c>
    </row>
    <row r="69" spans="1:17" s="256" customFormat="1" ht="12.75">
      <c r="A69" s="255"/>
      <c r="B69" s="255"/>
      <c r="C69" s="390"/>
      <c r="D69" s="250"/>
      <c r="E69" s="250"/>
      <c r="F69" s="250"/>
      <c r="G69" s="250"/>
      <c r="H69" s="250"/>
      <c r="I69" s="250"/>
      <c r="J69" s="251"/>
      <c r="K69" s="261"/>
      <c r="L69" s="354" t="s">
        <v>425</v>
      </c>
      <c r="M69" s="355"/>
      <c r="N69" s="349">
        <v>28680</v>
      </c>
      <c r="O69" s="343"/>
      <c r="P69" s="349">
        <v>25252</v>
      </c>
      <c r="Q69" s="344">
        <f t="shared" si="3"/>
        <v>88.04741980474198</v>
      </c>
    </row>
    <row r="70" spans="1:17" s="256" customFormat="1" ht="12.75">
      <c r="A70" s="255"/>
      <c r="B70" s="255"/>
      <c r="C70" s="390"/>
      <c r="D70" s="250"/>
      <c r="E70" s="250"/>
      <c r="F70" s="250"/>
      <c r="G70" s="250"/>
      <c r="H70" s="250"/>
      <c r="I70" s="250"/>
      <c r="J70" s="251"/>
      <c r="K70" s="261"/>
      <c r="L70" s="354" t="s">
        <v>429</v>
      </c>
      <c r="M70" s="355"/>
      <c r="N70" s="342">
        <v>0</v>
      </c>
      <c r="O70" s="343"/>
      <c r="P70" s="342">
        <v>0</v>
      </c>
      <c r="Q70" s="344">
        <v>0</v>
      </c>
    </row>
    <row r="71" spans="1:17" s="256" customFormat="1" ht="12.75">
      <c r="A71" s="255"/>
      <c r="B71" s="255"/>
      <c r="C71" s="390"/>
      <c r="D71" s="250"/>
      <c r="E71" s="250"/>
      <c r="F71" s="250"/>
      <c r="G71" s="250"/>
      <c r="H71" s="250"/>
      <c r="I71" s="250"/>
      <c r="J71" s="251"/>
      <c r="K71" s="261"/>
      <c r="L71" s="354" t="s">
        <v>430</v>
      </c>
      <c r="M71" s="355"/>
      <c r="N71" s="342">
        <v>0</v>
      </c>
      <c r="O71" s="343"/>
      <c r="P71" s="349">
        <v>5649</v>
      </c>
      <c r="Q71" s="344">
        <v>0</v>
      </c>
    </row>
    <row r="72" spans="1:17" s="256" customFormat="1" ht="12.75">
      <c r="A72" s="255"/>
      <c r="B72" s="255"/>
      <c r="C72" s="390"/>
      <c r="D72" s="250"/>
      <c r="E72" s="250"/>
      <c r="F72" s="250"/>
      <c r="G72" s="250"/>
      <c r="H72" s="250"/>
      <c r="I72" s="250"/>
      <c r="J72" s="251"/>
      <c r="K72" s="261"/>
      <c r="L72" s="354" t="s">
        <v>431</v>
      </c>
      <c r="M72" s="355"/>
      <c r="N72" s="349">
        <v>50000</v>
      </c>
      <c r="O72" s="343"/>
      <c r="P72" s="349">
        <v>7288</v>
      </c>
      <c r="Q72" s="344">
        <f t="shared" si="3"/>
        <v>14.576</v>
      </c>
    </row>
    <row r="73" spans="1:17" s="256" customFormat="1" ht="12.75">
      <c r="A73" s="299">
        <v>6</v>
      </c>
      <c r="B73" s="243" t="s">
        <v>14</v>
      </c>
      <c r="C73" s="388" t="s">
        <v>55</v>
      </c>
      <c r="D73" s="244">
        <v>1</v>
      </c>
      <c r="E73" s="244" t="s">
        <v>16</v>
      </c>
      <c r="F73" s="244"/>
      <c r="G73" s="244" t="s">
        <v>16</v>
      </c>
      <c r="H73" s="244" t="s">
        <v>16</v>
      </c>
      <c r="I73" s="244" t="s">
        <v>16</v>
      </c>
      <c r="J73" s="245" t="s">
        <v>16</v>
      </c>
      <c r="K73" s="298">
        <v>111</v>
      </c>
      <c r="L73" s="448" t="s">
        <v>341</v>
      </c>
      <c r="M73" s="449"/>
      <c r="N73" s="345">
        <f>N74</f>
        <v>5000</v>
      </c>
      <c r="O73" s="351"/>
      <c r="P73" s="345">
        <f>P74</f>
        <v>3225</v>
      </c>
      <c r="Q73" s="361">
        <f aca="true" t="shared" si="4" ref="Q73:Q83">P73/N73*100</f>
        <v>64.5</v>
      </c>
    </row>
    <row r="74" spans="1:17" ht="12.75">
      <c r="A74" s="246"/>
      <c r="B74" s="246" t="s">
        <v>21</v>
      </c>
      <c r="C74" s="389"/>
      <c r="D74" s="247"/>
      <c r="E74" s="247"/>
      <c r="F74" s="247"/>
      <c r="G74" s="247"/>
      <c r="H74" s="247"/>
      <c r="I74" s="247"/>
      <c r="J74" s="248"/>
      <c r="K74" s="296">
        <v>111</v>
      </c>
      <c r="L74" s="353" t="s">
        <v>22</v>
      </c>
      <c r="M74" s="340"/>
      <c r="N74" s="347">
        <f>N75</f>
        <v>5000</v>
      </c>
      <c r="O74" s="340"/>
      <c r="P74" s="347">
        <f>P75</f>
        <v>3225</v>
      </c>
      <c r="Q74" s="348">
        <f t="shared" si="4"/>
        <v>64.5</v>
      </c>
    </row>
    <row r="75" spans="1:17" s="256" customFormat="1" ht="12.75">
      <c r="A75" s="249"/>
      <c r="B75" s="249" t="s">
        <v>23</v>
      </c>
      <c r="C75" s="390"/>
      <c r="D75" s="257"/>
      <c r="E75" s="257"/>
      <c r="F75" s="257"/>
      <c r="G75" s="257"/>
      <c r="H75" s="257"/>
      <c r="I75" s="257"/>
      <c r="J75" s="258"/>
      <c r="K75" s="252"/>
      <c r="L75" s="354">
        <v>3</v>
      </c>
      <c r="M75" s="355" t="s">
        <v>24</v>
      </c>
      <c r="N75" s="349">
        <v>5000</v>
      </c>
      <c r="O75" s="343"/>
      <c r="P75" s="349">
        <f>P76</f>
        <v>3225</v>
      </c>
      <c r="Q75" s="344">
        <f t="shared" si="4"/>
        <v>64.5</v>
      </c>
    </row>
    <row r="76" spans="1:17" s="256" customFormat="1" ht="12.75">
      <c r="A76" s="249"/>
      <c r="B76" s="249" t="s">
        <v>23</v>
      </c>
      <c r="C76" s="390"/>
      <c r="D76" s="250"/>
      <c r="E76" s="250"/>
      <c r="F76" s="250"/>
      <c r="G76" s="250"/>
      <c r="H76" s="250"/>
      <c r="I76" s="250"/>
      <c r="J76" s="251"/>
      <c r="K76" s="252"/>
      <c r="L76" s="354">
        <v>32</v>
      </c>
      <c r="M76" s="355" t="s">
        <v>25</v>
      </c>
      <c r="N76" s="349">
        <v>5000</v>
      </c>
      <c r="O76" s="343"/>
      <c r="P76" s="349">
        <f>P77</f>
        <v>3225</v>
      </c>
      <c r="Q76" s="344">
        <f t="shared" si="4"/>
        <v>64.5</v>
      </c>
    </row>
    <row r="77" spans="1:17" s="256" customFormat="1" ht="12.75">
      <c r="A77" s="255"/>
      <c r="B77" s="255" t="s">
        <v>23</v>
      </c>
      <c r="C77" s="390"/>
      <c r="D77" s="297">
        <v>1</v>
      </c>
      <c r="E77" s="250" t="s">
        <v>26</v>
      </c>
      <c r="F77" s="250"/>
      <c r="G77" s="250" t="s">
        <v>26</v>
      </c>
      <c r="H77" s="250" t="s">
        <v>26</v>
      </c>
      <c r="I77" s="250" t="s">
        <v>26</v>
      </c>
      <c r="J77" s="251" t="s">
        <v>26</v>
      </c>
      <c r="K77" s="252"/>
      <c r="L77" s="354">
        <v>322</v>
      </c>
      <c r="M77" s="355" t="s">
        <v>28</v>
      </c>
      <c r="N77" s="363">
        <v>5000</v>
      </c>
      <c r="O77" s="364"/>
      <c r="P77" s="349">
        <v>3225</v>
      </c>
      <c r="Q77" s="344">
        <f t="shared" si="4"/>
        <v>64.5</v>
      </c>
    </row>
    <row r="78" spans="1:17" s="256" customFormat="1" ht="12.75">
      <c r="A78" s="299">
        <v>7</v>
      </c>
      <c r="B78" s="243" t="s">
        <v>14</v>
      </c>
      <c r="C78" s="388" t="s">
        <v>56</v>
      </c>
      <c r="D78" s="244">
        <v>1</v>
      </c>
      <c r="E78" s="244" t="s">
        <v>16</v>
      </c>
      <c r="F78" s="244"/>
      <c r="G78" s="244" t="s">
        <v>16</v>
      </c>
      <c r="H78" s="244" t="s">
        <v>16</v>
      </c>
      <c r="I78" s="244" t="s">
        <v>16</v>
      </c>
      <c r="J78" s="245" t="s">
        <v>16</v>
      </c>
      <c r="K78" s="298">
        <v>111</v>
      </c>
      <c r="L78" s="448" t="s">
        <v>57</v>
      </c>
      <c r="M78" s="449"/>
      <c r="N78" s="345">
        <f>N79</f>
        <v>10000</v>
      </c>
      <c r="O78" s="337"/>
      <c r="P78" s="345">
        <f>P79</f>
        <v>2260</v>
      </c>
      <c r="Q78" s="361">
        <f t="shared" si="4"/>
        <v>22.6</v>
      </c>
    </row>
    <row r="79" spans="1:17" ht="12.75">
      <c r="A79" s="246"/>
      <c r="B79" s="246" t="s">
        <v>21</v>
      </c>
      <c r="C79" s="389"/>
      <c r="D79" s="247"/>
      <c r="E79" s="247"/>
      <c r="F79" s="247"/>
      <c r="G79" s="247"/>
      <c r="H79" s="247"/>
      <c r="I79" s="247"/>
      <c r="J79" s="248"/>
      <c r="K79" s="296">
        <v>111</v>
      </c>
      <c r="L79" s="353" t="s">
        <v>22</v>
      </c>
      <c r="M79" s="340"/>
      <c r="N79" s="347">
        <f>N80</f>
        <v>10000</v>
      </c>
      <c r="O79" s="340"/>
      <c r="P79" s="347">
        <f>P80</f>
        <v>2260</v>
      </c>
      <c r="Q79" s="348">
        <f t="shared" si="4"/>
        <v>22.6</v>
      </c>
    </row>
    <row r="80" spans="1:17" s="256" customFormat="1" ht="12.75">
      <c r="A80" s="249"/>
      <c r="B80" s="249" t="s">
        <v>23</v>
      </c>
      <c r="C80" s="390"/>
      <c r="D80" s="257"/>
      <c r="E80" s="257"/>
      <c r="F80" s="257"/>
      <c r="G80" s="257"/>
      <c r="H80" s="257"/>
      <c r="I80" s="257"/>
      <c r="J80" s="258"/>
      <c r="K80" s="252"/>
      <c r="L80" s="354">
        <v>3</v>
      </c>
      <c r="M80" s="355" t="s">
        <v>24</v>
      </c>
      <c r="N80" s="349">
        <v>10000</v>
      </c>
      <c r="O80" s="343"/>
      <c r="P80" s="349">
        <f>P81</f>
        <v>2260</v>
      </c>
      <c r="Q80" s="344">
        <f t="shared" si="4"/>
        <v>22.6</v>
      </c>
    </row>
    <row r="81" spans="1:17" s="256" customFormat="1" ht="12.75">
      <c r="A81" s="249"/>
      <c r="B81" s="249" t="s">
        <v>23</v>
      </c>
      <c r="C81" s="390"/>
      <c r="D81" s="250"/>
      <c r="E81" s="250"/>
      <c r="F81" s="250"/>
      <c r="G81" s="250"/>
      <c r="H81" s="250"/>
      <c r="I81" s="250"/>
      <c r="J81" s="251"/>
      <c r="K81" s="252"/>
      <c r="L81" s="354">
        <v>32</v>
      </c>
      <c r="M81" s="355" t="s">
        <v>25</v>
      </c>
      <c r="N81" s="349">
        <v>10000</v>
      </c>
      <c r="O81" s="343"/>
      <c r="P81" s="349">
        <f>P82</f>
        <v>2260</v>
      </c>
      <c r="Q81" s="344">
        <f t="shared" si="4"/>
        <v>22.6</v>
      </c>
    </row>
    <row r="82" spans="1:17" s="256" customFormat="1" ht="12.75">
      <c r="A82" s="255"/>
      <c r="B82" s="255" t="s">
        <v>23</v>
      </c>
      <c r="C82" s="390"/>
      <c r="D82" s="297">
        <v>1</v>
      </c>
      <c r="E82" s="250" t="s">
        <v>26</v>
      </c>
      <c r="F82" s="250"/>
      <c r="G82" s="250" t="s">
        <v>26</v>
      </c>
      <c r="H82" s="250" t="s">
        <v>26</v>
      </c>
      <c r="I82" s="250" t="s">
        <v>26</v>
      </c>
      <c r="J82" s="251" t="s">
        <v>26</v>
      </c>
      <c r="K82" s="252"/>
      <c r="L82" s="354">
        <v>322</v>
      </c>
      <c r="M82" s="355" t="s">
        <v>28</v>
      </c>
      <c r="N82" s="363">
        <v>10000</v>
      </c>
      <c r="O82" s="364"/>
      <c r="P82" s="349">
        <v>2260</v>
      </c>
      <c r="Q82" s="344">
        <f t="shared" si="4"/>
        <v>22.6</v>
      </c>
    </row>
    <row r="83" spans="1:17" s="256" customFormat="1" ht="12.75">
      <c r="A83" s="299">
        <v>8</v>
      </c>
      <c r="B83" s="243" t="s">
        <v>14</v>
      </c>
      <c r="C83" s="388" t="s">
        <v>58</v>
      </c>
      <c r="D83" s="244">
        <v>1</v>
      </c>
      <c r="E83" s="244" t="s">
        <v>16</v>
      </c>
      <c r="F83" s="244"/>
      <c r="G83" s="244" t="s">
        <v>16</v>
      </c>
      <c r="H83" s="244" t="s">
        <v>16</v>
      </c>
      <c r="I83" s="244" t="s">
        <v>16</v>
      </c>
      <c r="J83" s="245" t="s">
        <v>16</v>
      </c>
      <c r="K83" s="298">
        <v>111</v>
      </c>
      <c r="L83" s="448" t="s">
        <v>59</v>
      </c>
      <c r="M83" s="449"/>
      <c r="N83" s="345">
        <f>N84</f>
        <v>3000</v>
      </c>
      <c r="O83" s="337"/>
      <c r="P83" s="345">
        <f>P84</f>
        <v>3000</v>
      </c>
      <c r="Q83" s="361">
        <f t="shared" si="4"/>
        <v>100</v>
      </c>
    </row>
    <row r="84" spans="1:17" ht="12.75">
      <c r="A84" s="246"/>
      <c r="B84" s="246" t="s">
        <v>21</v>
      </c>
      <c r="C84" s="389"/>
      <c r="D84" s="247"/>
      <c r="E84" s="247"/>
      <c r="F84" s="247"/>
      <c r="G84" s="247"/>
      <c r="H84" s="247"/>
      <c r="I84" s="247"/>
      <c r="J84" s="248"/>
      <c r="K84" s="296">
        <v>111</v>
      </c>
      <c r="L84" s="353" t="s">
        <v>22</v>
      </c>
      <c r="M84" s="340"/>
      <c r="N84" s="347">
        <f>N85</f>
        <v>3000</v>
      </c>
      <c r="O84" s="340"/>
      <c r="P84" s="347">
        <f>P85</f>
        <v>3000</v>
      </c>
      <c r="Q84" s="348">
        <f aca="true" t="shared" si="5" ref="Q84:Q92">P84/N84*100</f>
        <v>100</v>
      </c>
    </row>
    <row r="85" spans="1:17" s="256" customFormat="1" ht="12.75">
      <c r="A85" s="249"/>
      <c r="B85" s="249" t="s">
        <v>23</v>
      </c>
      <c r="C85" s="390"/>
      <c r="D85" s="257"/>
      <c r="E85" s="257"/>
      <c r="F85" s="257"/>
      <c r="G85" s="257"/>
      <c r="H85" s="257"/>
      <c r="I85" s="257"/>
      <c r="J85" s="258"/>
      <c r="K85" s="252"/>
      <c r="L85" s="354">
        <v>3</v>
      </c>
      <c r="M85" s="355" t="s">
        <v>24</v>
      </c>
      <c r="N85" s="349">
        <v>3000</v>
      </c>
      <c r="O85" s="343"/>
      <c r="P85" s="349">
        <f>P86</f>
        <v>3000</v>
      </c>
      <c r="Q85" s="344">
        <f t="shared" si="5"/>
        <v>100</v>
      </c>
    </row>
    <row r="86" spans="1:17" s="256" customFormat="1" ht="12.75">
      <c r="A86" s="249"/>
      <c r="B86" s="249" t="s">
        <v>23</v>
      </c>
      <c r="C86" s="390"/>
      <c r="D86" s="250"/>
      <c r="E86" s="250"/>
      <c r="F86" s="250"/>
      <c r="G86" s="250"/>
      <c r="H86" s="250"/>
      <c r="I86" s="250"/>
      <c r="J86" s="251"/>
      <c r="K86" s="252"/>
      <c r="L86" s="354">
        <v>32</v>
      </c>
      <c r="M86" s="355" t="s">
        <v>25</v>
      </c>
      <c r="N86" s="349">
        <v>3000</v>
      </c>
      <c r="O86" s="343"/>
      <c r="P86" s="349">
        <f>P87</f>
        <v>3000</v>
      </c>
      <c r="Q86" s="344">
        <f t="shared" si="5"/>
        <v>100</v>
      </c>
    </row>
    <row r="87" spans="1:17" s="256" customFormat="1" ht="12.75">
      <c r="A87" s="255"/>
      <c r="B87" s="255" t="s">
        <v>23</v>
      </c>
      <c r="C87" s="390"/>
      <c r="D87" s="297">
        <v>1</v>
      </c>
      <c r="E87" s="250" t="s">
        <v>26</v>
      </c>
      <c r="F87" s="250"/>
      <c r="G87" s="250" t="s">
        <v>26</v>
      </c>
      <c r="H87" s="250" t="s">
        <v>26</v>
      </c>
      <c r="I87" s="250" t="s">
        <v>26</v>
      </c>
      <c r="J87" s="251" t="s">
        <v>26</v>
      </c>
      <c r="K87" s="252"/>
      <c r="L87" s="354">
        <v>322</v>
      </c>
      <c r="M87" s="355" t="s">
        <v>28</v>
      </c>
      <c r="N87" s="363">
        <v>3000</v>
      </c>
      <c r="O87" s="364"/>
      <c r="P87" s="349">
        <v>3000</v>
      </c>
      <c r="Q87" s="344">
        <f t="shared" si="5"/>
        <v>100</v>
      </c>
    </row>
    <row r="88" spans="1:17" s="256" customFormat="1" ht="12.75">
      <c r="A88" s="243" t="s">
        <v>60</v>
      </c>
      <c r="B88" s="243" t="s">
        <v>14</v>
      </c>
      <c r="C88" s="388" t="s">
        <v>61</v>
      </c>
      <c r="D88" s="244">
        <v>1</v>
      </c>
      <c r="E88" s="244" t="s">
        <v>16</v>
      </c>
      <c r="F88" s="244"/>
      <c r="G88" s="244" t="s">
        <v>16</v>
      </c>
      <c r="H88" s="244" t="s">
        <v>16</v>
      </c>
      <c r="I88" s="244" t="s">
        <v>16</v>
      </c>
      <c r="J88" s="245" t="s">
        <v>16</v>
      </c>
      <c r="K88" s="298">
        <v>111</v>
      </c>
      <c r="L88" s="448" t="s">
        <v>368</v>
      </c>
      <c r="M88" s="449"/>
      <c r="N88" s="345">
        <f>N89</f>
        <v>4000</v>
      </c>
      <c r="O88" s="337"/>
      <c r="P88" s="345">
        <f>P89</f>
        <v>1000</v>
      </c>
      <c r="Q88" s="365">
        <f t="shared" si="5"/>
        <v>25</v>
      </c>
    </row>
    <row r="89" spans="1:17" ht="12.75">
      <c r="A89" s="246"/>
      <c r="B89" s="246" t="s">
        <v>21</v>
      </c>
      <c r="C89" s="389"/>
      <c r="D89" s="247"/>
      <c r="E89" s="247"/>
      <c r="F89" s="247"/>
      <c r="G89" s="247"/>
      <c r="H89" s="247"/>
      <c r="I89" s="247"/>
      <c r="J89" s="248"/>
      <c r="K89" s="296">
        <v>111</v>
      </c>
      <c r="L89" s="353" t="s">
        <v>22</v>
      </c>
      <c r="M89" s="340"/>
      <c r="N89" s="347">
        <f>N90</f>
        <v>4000</v>
      </c>
      <c r="O89" s="340"/>
      <c r="P89" s="347">
        <f>P90</f>
        <v>1000</v>
      </c>
      <c r="Q89" s="348">
        <f t="shared" si="5"/>
        <v>25</v>
      </c>
    </row>
    <row r="90" spans="1:17" s="256" customFormat="1" ht="12.75">
      <c r="A90" s="249"/>
      <c r="B90" s="249" t="s">
        <v>23</v>
      </c>
      <c r="C90" s="390"/>
      <c r="D90" s="257"/>
      <c r="E90" s="257"/>
      <c r="F90" s="257"/>
      <c r="G90" s="257"/>
      <c r="H90" s="257"/>
      <c r="I90" s="257"/>
      <c r="J90" s="258"/>
      <c r="K90" s="252"/>
      <c r="L90" s="354">
        <v>3</v>
      </c>
      <c r="M90" s="355" t="s">
        <v>24</v>
      </c>
      <c r="N90" s="349">
        <v>4000</v>
      </c>
      <c r="O90" s="343"/>
      <c r="P90" s="349">
        <f>P91</f>
        <v>1000</v>
      </c>
      <c r="Q90" s="344">
        <f t="shared" si="5"/>
        <v>25</v>
      </c>
    </row>
    <row r="91" spans="1:17" s="256" customFormat="1" ht="12.75">
      <c r="A91" s="249"/>
      <c r="B91" s="249" t="s">
        <v>23</v>
      </c>
      <c r="C91" s="390"/>
      <c r="D91" s="250"/>
      <c r="E91" s="250"/>
      <c r="F91" s="250"/>
      <c r="G91" s="250"/>
      <c r="H91" s="250"/>
      <c r="I91" s="250"/>
      <c r="J91" s="251"/>
      <c r="K91" s="252"/>
      <c r="L91" s="354">
        <v>32</v>
      </c>
      <c r="M91" s="355" t="s">
        <v>25</v>
      </c>
      <c r="N91" s="349">
        <v>4000</v>
      </c>
      <c r="O91" s="343"/>
      <c r="P91" s="349">
        <f>P92</f>
        <v>1000</v>
      </c>
      <c r="Q91" s="344">
        <f t="shared" si="5"/>
        <v>25</v>
      </c>
    </row>
    <row r="92" spans="1:25" s="256" customFormat="1" ht="12.75">
      <c r="A92" s="255"/>
      <c r="B92" s="255" t="s">
        <v>23</v>
      </c>
      <c r="C92" s="390"/>
      <c r="D92" s="297">
        <v>1</v>
      </c>
      <c r="E92" s="250" t="s">
        <v>26</v>
      </c>
      <c r="F92" s="250"/>
      <c r="G92" s="250" t="s">
        <v>26</v>
      </c>
      <c r="H92" s="250" t="s">
        <v>26</v>
      </c>
      <c r="I92" s="250" t="s">
        <v>26</v>
      </c>
      <c r="J92" s="251" t="s">
        <v>26</v>
      </c>
      <c r="K92" s="252"/>
      <c r="L92" s="354">
        <v>322</v>
      </c>
      <c r="M92" s="355" t="s">
        <v>28</v>
      </c>
      <c r="N92" s="363">
        <v>4000</v>
      </c>
      <c r="O92" s="364"/>
      <c r="P92" s="349">
        <v>1000</v>
      </c>
      <c r="Q92" s="344">
        <f t="shared" si="5"/>
        <v>25</v>
      </c>
      <c r="Y92" s="307"/>
    </row>
    <row r="93" spans="1:17" s="256" customFormat="1" ht="12.75">
      <c r="A93" s="243" t="s">
        <v>328</v>
      </c>
      <c r="B93" s="243" t="s">
        <v>14</v>
      </c>
      <c r="C93" s="388" t="s">
        <v>343</v>
      </c>
      <c r="D93" s="244">
        <v>1</v>
      </c>
      <c r="E93" s="244" t="s">
        <v>16</v>
      </c>
      <c r="F93" s="244"/>
      <c r="G93" s="244" t="s">
        <v>16</v>
      </c>
      <c r="H93" s="244" t="s">
        <v>16</v>
      </c>
      <c r="I93" s="244" t="s">
        <v>16</v>
      </c>
      <c r="J93" s="245" t="s">
        <v>16</v>
      </c>
      <c r="K93" s="298">
        <v>111</v>
      </c>
      <c r="L93" s="448" t="s">
        <v>63</v>
      </c>
      <c r="M93" s="449"/>
      <c r="N93" s="345">
        <f>N94</f>
        <v>10000</v>
      </c>
      <c r="O93" s="337"/>
      <c r="P93" s="336">
        <f>P94</f>
        <v>0</v>
      </c>
      <c r="Q93" s="366">
        <v>0</v>
      </c>
    </row>
    <row r="94" spans="1:17" ht="12.75">
      <c r="A94" s="246"/>
      <c r="B94" s="246" t="s">
        <v>21</v>
      </c>
      <c r="C94" s="389"/>
      <c r="D94" s="247"/>
      <c r="E94" s="247"/>
      <c r="F94" s="247"/>
      <c r="G94" s="247"/>
      <c r="H94" s="247"/>
      <c r="I94" s="247"/>
      <c r="J94" s="248"/>
      <c r="K94" s="296">
        <v>111</v>
      </c>
      <c r="L94" s="353" t="s">
        <v>22</v>
      </c>
      <c r="M94" s="340"/>
      <c r="N94" s="347">
        <f>N95</f>
        <v>10000</v>
      </c>
      <c r="O94" s="340"/>
      <c r="P94" s="339">
        <f>P95</f>
        <v>0</v>
      </c>
      <c r="Q94" s="348">
        <f aca="true" t="shared" si="6" ref="Q94:Q107">P94/N94</f>
        <v>0</v>
      </c>
    </row>
    <row r="95" spans="1:17" s="256" customFormat="1" ht="12.75">
      <c r="A95" s="249"/>
      <c r="B95" s="249" t="s">
        <v>23</v>
      </c>
      <c r="C95" s="390"/>
      <c r="D95" s="257"/>
      <c r="E95" s="257"/>
      <c r="F95" s="257"/>
      <c r="G95" s="257"/>
      <c r="H95" s="257"/>
      <c r="I95" s="257"/>
      <c r="J95" s="258"/>
      <c r="K95" s="252"/>
      <c r="L95" s="354">
        <v>3</v>
      </c>
      <c r="M95" s="355" t="s">
        <v>24</v>
      </c>
      <c r="N95" s="349">
        <v>10000</v>
      </c>
      <c r="O95" s="343"/>
      <c r="P95" s="342">
        <f>P96</f>
        <v>0</v>
      </c>
      <c r="Q95" s="344">
        <f t="shared" si="6"/>
        <v>0</v>
      </c>
    </row>
    <row r="96" spans="1:17" s="256" customFormat="1" ht="12.75">
      <c r="A96" s="249"/>
      <c r="B96" s="249" t="s">
        <v>23</v>
      </c>
      <c r="C96" s="390"/>
      <c r="D96" s="250"/>
      <c r="E96" s="250"/>
      <c r="F96" s="250"/>
      <c r="G96" s="250"/>
      <c r="H96" s="250"/>
      <c r="I96" s="250"/>
      <c r="J96" s="251"/>
      <c r="K96" s="252"/>
      <c r="L96" s="354">
        <v>32</v>
      </c>
      <c r="M96" s="355" t="s">
        <v>25</v>
      </c>
      <c r="N96" s="349">
        <v>10000</v>
      </c>
      <c r="O96" s="343"/>
      <c r="P96" s="342">
        <f>P97</f>
        <v>0</v>
      </c>
      <c r="Q96" s="344">
        <f t="shared" si="6"/>
        <v>0</v>
      </c>
    </row>
    <row r="97" spans="1:17" s="256" customFormat="1" ht="12.75">
      <c r="A97" s="255"/>
      <c r="B97" s="255" t="s">
        <v>23</v>
      </c>
      <c r="C97" s="390"/>
      <c r="D97" s="297">
        <v>1</v>
      </c>
      <c r="E97" s="250" t="s">
        <v>26</v>
      </c>
      <c r="F97" s="250"/>
      <c r="G97" s="250" t="s">
        <v>26</v>
      </c>
      <c r="H97" s="250" t="s">
        <v>26</v>
      </c>
      <c r="I97" s="250" t="s">
        <v>26</v>
      </c>
      <c r="J97" s="251" t="s">
        <v>26</v>
      </c>
      <c r="K97" s="252"/>
      <c r="L97" s="354">
        <v>322</v>
      </c>
      <c r="M97" s="355" t="s">
        <v>28</v>
      </c>
      <c r="N97" s="363">
        <v>10000</v>
      </c>
      <c r="O97" s="343"/>
      <c r="P97" s="342">
        <v>0</v>
      </c>
      <c r="Q97" s="344">
        <f t="shared" si="6"/>
        <v>0</v>
      </c>
    </row>
    <row r="98" spans="1:17" s="256" customFormat="1" ht="12.75">
      <c r="A98" s="299">
        <v>12</v>
      </c>
      <c r="B98" s="243" t="s">
        <v>14</v>
      </c>
      <c r="C98" s="388" t="s">
        <v>62</v>
      </c>
      <c r="D98" s="244">
        <v>1</v>
      </c>
      <c r="E98" s="244" t="s">
        <v>16</v>
      </c>
      <c r="F98" s="244"/>
      <c r="G98" s="244" t="s">
        <v>16</v>
      </c>
      <c r="H98" s="244" t="s">
        <v>16</v>
      </c>
      <c r="I98" s="244" t="s">
        <v>16</v>
      </c>
      <c r="J98" s="245" t="s">
        <v>16</v>
      </c>
      <c r="K98" s="298">
        <v>111</v>
      </c>
      <c r="L98" s="448" t="s">
        <v>326</v>
      </c>
      <c r="M98" s="449"/>
      <c r="N98" s="345">
        <f>N99</f>
        <v>1000</v>
      </c>
      <c r="O98" s="337"/>
      <c r="P98" s="345">
        <f>P99</f>
        <v>4800</v>
      </c>
      <c r="Q98" s="366">
        <f>P98/N98*100</f>
        <v>480</v>
      </c>
    </row>
    <row r="99" spans="1:17" ht="12.75">
      <c r="A99" s="246"/>
      <c r="B99" s="246" t="s">
        <v>21</v>
      </c>
      <c r="C99" s="389"/>
      <c r="D99" s="247"/>
      <c r="E99" s="247"/>
      <c r="F99" s="247"/>
      <c r="G99" s="247"/>
      <c r="H99" s="247"/>
      <c r="I99" s="247"/>
      <c r="J99" s="248"/>
      <c r="K99" s="296">
        <v>111</v>
      </c>
      <c r="L99" s="353" t="s">
        <v>22</v>
      </c>
      <c r="M99" s="340"/>
      <c r="N99" s="347">
        <f>N100</f>
        <v>1000</v>
      </c>
      <c r="O99" s="340"/>
      <c r="P99" s="347">
        <f>P100</f>
        <v>4800</v>
      </c>
      <c r="Q99" s="348">
        <f>P99/N99*100</f>
        <v>480</v>
      </c>
    </row>
    <row r="100" spans="1:26" s="256" customFormat="1" ht="12.75">
      <c r="A100" s="249"/>
      <c r="B100" s="249" t="s">
        <v>23</v>
      </c>
      <c r="C100" s="390"/>
      <c r="D100" s="257"/>
      <c r="E100" s="257"/>
      <c r="F100" s="257"/>
      <c r="G100" s="257"/>
      <c r="H100" s="257"/>
      <c r="I100" s="257"/>
      <c r="J100" s="258"/>
      <c r="K100" s="252"/>
      <c r="L100" s="354">
        <v>3</v>
      </c>
      <c r="M100" s="355" t="s">
        <v>24</v>
      </c>
      <c r="N100" s="349">
        <v>1000</v>
      </c>
      <c r="O100" s="343"/>
      <c r="P100" s="349">
        <f>P101</f>
        <v>4800</v>
      </c>
      <c r="Q100" s="344">
        <f>P100/N100*100</f>
        <v>480</v>
      </c>
      <c r="Z100" s="8"/>
    </row>
    <row r="101" spans="1:17" s="256" customFormat="1" ht="12.75">
      <c r="A101" s="249"/>
      <c r="B101" s="249" t="s">
        <v>23</v>
      </c>
      <c r="C101" s="390"/>
      <c r="D101" s="250"/>
      <c r="E101" s="250"/>
      <c r="F101" s="250"/>
      <c r="G101" s="250"/>
      <c r="H101" s="250"/>
      <c r="I101" s="250"/>
      <c r="J101" s="251"/>
      <c r="K101" s="252"/>
      <c r="L101" s="354">
        <v>32</v>
      </c>
      <c r="M101" s="355" t="s">
        <v>25</v>
      </c>
      <c r="N101" s="349">
        <v>1000</v>
      </c>
      <c r="O101" s="343"/>
      <c r="P101" s="349">
        <f>P102</f>
        <v>4800</v>
      </c>
      <c r="Q101" s="344">
        <f>P101/N101*100</f>
        <v>480</v>
      </c>
    </row>
    <row r="102" spans="1:27" s="256" customFormat="1" ht="12.75">
      <c r="A102" s="255"/>
      <c r="B102" s="255" t="s">
        <v>23</v>
      </c>
      <c r="C102" s="390"/>
      <c r="D102" s="297">
        <v>1</v>
      </c>
      <c r="E102" s="250" t="s">
        <v>26</v>
      </c>
      <c r="F102" s="250"/>
      <c r="G102" s="250" t="s">
        <v>26</v>
      </c>
      <c r="H102" s="250" t="s">
        <v>26</v>
      </c>
      <c r="I102" s="250" t="s">
        <v>26</v>
      </c>
      <c r="J102" s="251" t="s">
        <v>26</v>
      </c>
      <c r="K102" s="252"/>
      <c r="L102" s="354">
        <v>322</v>
      </c>
      <c r="M102" s="355" t="s">
        <v>28</v>
      </c>
      <c r="N102" s="363">
        <v>1000</v>
      </c>
      <c r="O102" s="364"/>
      <c r="P102" s="349">
        <v>4800</v>
      </c>
      <c r="Q102" s="344">
        <f>P102/N102*100</f>
        <v>480</v>
      </c>
      <c r="AA102" s="275"/>
    </row>
    <row r="103" spans="1:17" s="256" customFormat="1" ht="12.75" customHeight="1">
      <c r="A103" s="299">
        <v>13</v>
      </c>
      <c r="B103" s="243" t="s">
        <v>14</v>
      </c>
      <c r="C103" s="388" t="s">
        <v>64</v>
      </c>
      <c r="D103" s="244">
        <v>1</v>
      </c>
      <c r="E103" s="244" t="s">
        <v>16</v>
      </c>
      <c r="F103" s="244"/>
      <c r="G103" s="244" t="s">
        <v>16</v>
      </c>
      <c r="H103" s="244" t="s">
        <v>16</v>
      </c>
      <c r="I103" s="244" t="s">
        <v>16</v>
      </c>
      <c r="J103" s="245" t="s">
        <v>16</v>
      </c>
      <c r="K103" s="298">
        <v>111</v>
      </c>
      <c r="L103" s="448" t="s">
        <v>325</v>
      </c>
      <c r="M103" s="449"/>
      <c r="N103" s="345">
        <f>N104</f>
        <v>4000</v>
      </c>
      <c r="O103" s="337"/>
      <c r="P103" s="336">
        <f>P104</f>
        <v>0</v>
      </c>
      <c r="Q103" s="361">
        <f t="shared" si="6"/>
        <v>0</v>
      </c>
    </row>
    <row r="104" spans="1:17" ht="12.75">
      <c r="A104" s="246"/>
      <c r="B104" s="246" t="s">
        <v>21</v>
      </c>
      <c r="C104" s="389"/>
      <c r="D104" s="247"/>
      <c r="E104" s="247"/>
      <c r="F104" s="247"/>
      <c r="G104" s="247"/>
      <c r="H104" s="247"/>
      <c r="I104" s="247"/>
      <c r="J104" s="248"/>
      <c r="K104" s="296">
        <v>111</v>
      </c>
      <c r="L104" s="353" t="s">
        <v>22</v>
      </c>
      <c r="M104" s="340"/>
      <c r="N104" s="347">
        <f>N105</f>
        <v>4000</v>
      </c>
      <c r="O104" s="340"/>
      <c r="P104" s="339">
        <f>P105</f>
        <v>0</v>
      </c>
      <c r="Q104" s="348">
        <f t="shared" si="6"/>
        <v>0</v>
      </c>
    </row>
    <row r="105" spans="1:17" s="256" customFormat="1" ht="12.75">
      <c r="A105" s="249"/>
      <c r="B105" s="249" t="s">
        <v>23</v>
      </c>
      <c r="C105" s="390"/>
      <c r="D105" s="257"/>
      <c r="E105" s="257"/>
      <c r="F105" s="257"/>
      <c r="G105" s="257"/>
      <c r="H105" s="257"/>
      <c r="I105" s="257"/>
      <c r="J105" s="258"/>
      <c r="K105" s="252"/>
      <c r="L105" s="354">
        <v>3</v>
      </c>
      <c r="M105" s="355" t="s">
        <v>24</v>
      </c>
      <c r="N105" s="349">
        <v>4000</v>
      </c>
      <c r="O105" s="343"/>
      <c r="P105" s="342">
        <f>P106</f>
        <v>0</v>
      </c>
      <c r="Q105" s="344">
        <f t="shared" si="6"/>
        <v>0</v>
      </c>
    </row>
    <row r="106" spans="1:17" s="256" customFormat="1" ht="12.75">
      <c r="A106" s="249"/>
      <c r="B106" s="249" t="s">
        <v>23</v>
      </c>
      <c r="C106" s="390"/>
      <c r="D106" s="250"/>
      <c r="E106" s="250"/>
      <c r="F106" s="250"/>
      <c r="G106" s="250"/>
      <c r="H106" s="250"/>
      <c r="I106" s="250"/>
      <c r="J106" s="251"/>
      <c r="K106" s="252"/>
      <c r="L106" s="354">
        <v>32</v>
      </c>
      <c r="M106" s="355" t="s">
        <v>25</v>
      </c>
      <c r="N106" s="349">
        <v>4000</v>
      </c>
      <c r="O106" s="343"/>
      <c r="P106" s="342">
        <f>P107</f>
        <v>0</v>
      </c>
      <c r="Q106" s="344">
        <f t="shared" si="6"/>
        <v>0</v>
      </c>
    </row>
    <row r="107" spans="1:17" s="256" customFormat="1" ht="12.75" customHeight="1">
      <c r="A107" s="255"/>
      <c r="B107" s="255" t="s">
        <v>23</v>
      </c>
      <c r="C107" s="390"/>
      <c r="D107" s="297">
        <v>1</v>
      </c>
      <c r="E107" s="250" t="s">
        <v>26</v>
      </c>
      <c r="F107" s="250"/>
      <c r="G107" s="250" t="s">
        <v>26</v>
      </c>
      <c r="H107" s="250" t="s">
        <v>26</v>
      </c>
      <c r="I107" s="250" t="s">
        <v>26</v>
      </c>
      <c r="J107" s="251" t="s">
        <v>26</v>
      </c>
      <c r="K107" s="252"/>
      <c r="L107" s="354">
        <v>322</v>
      </c>
      <c r="M107" s="355" t="s">
        <v>28</v>
      </c>
      <c r="N107" s="363">
        <v>4000</v>
      </c>
      <c r="O107" s="364"/>
      <c r="P107" s="342">
        <v>0</v>
      </c>
      <c r="Q107" s="344">
        <f t="shared" si="6"/>
        <v>0</v>
      </c>
    </row>
    <row r="108" spans="1:17" s="256" customFormat="1" ht="12.75">
      <c r="A108" s="243" t="s">
        <v>329</v>
      </c>
      <c r="B108" s="243" t="s">
        <v>14</v>
      </c>
      <c r="C108" s="388" t="s">
        <v>344</v>
      </c>
      <c r="D108" s="244">
        <v>1</v>
      </c>
      <c r="E108" s="244" t="s">
        <v>16</v>
      </c>
      <c r="F108" s="244"/>
      <c r="G108" s="244" t="s">
        <v>16</v>
      </c>
      <c r="H108" s="244" t="s">
        <v>16</v>
      </c>
      <c r="I108" s="244" t="s">
        <v>16</v>
      </c>
      <c r="J108" s="245" t="s">
        <v>16</v>
      </c>
      <c r="K108" s="298">
        <v>111</v>
      </c>
      <c r="L108" s="448" t="s">
        <v>67</v>
      </c>
      <c r="M108" s="449"/>
      <c r="N108" s="345">
        <f>N109</f>
        <v>13000</v>
      </c>
      <c r="O108" s="337"/>
      <c r="P108" s="345">
        <f>P109</f>
        <v>5826</v>
      </c>
      <c r="Q108" s="361">
        <f aca="true" t="shared" si="7" ref="Q108:Q137">P108/N108*100</f>
        <v>44.815384615384616</v>
      </c>
    </row>
    <row r="109" spans="1:17" ht="12.75">
      <c r="A109" s="246"/>
      <c r="B109" s="246" t="s">
        <v>21</v>
      </c>
      <c r="C109" s="389"/>
      <c r="D109" s="247"/>
      <c r="E109" s="247"/>
      <c r="F109" s="247"/>
      <c r="G109" s="247"/>
      <c r="H109" s="247"/>
      <c r="I109" s="247"/>
      <c r="J109" s="248"/>
      <c r="K109" s="296">
        <v>111</v>
      </c>
      <c r="L109" s="353" t="s">
        <v>22</v>
      </c>
      <c r="M109" s="340"/>
      <c r="N109" s="347">
        <f>N110</f>
        <v>13000</v>
      </c>
      <c r="O109" s="340"/>
      <c r="P109" s="347">
        <f>P110</f>
        <v>5826</v>
      </c>
      <c r="Q109" s="348">
        <f t="shared" si="7"/>
        <v>44.815384615384616</v>
      </c>
    </row>
    <row r="110" spans="1:17" s="256" customFormat="1" ht="12.75">
      <c r="A110" s="249"/>
      <c r="B110" s="249" t="s">
        <v>23</v>
      </c>
      <c r="C110" s="390"/>
      <c r="D110" s="257"/>
      <c r="E110" s="257"/>
      <c r="F110" s="257"/>
      <c r="G110" s="257"/>
      <c r="H110" s="257"/>
      <c r="I110" s="257"/>
      <c r="J110" s="258"/>
      <c r="K110" s="252"/>
      <c r="L110" s="354">
        <v>3</v>
      </c>
      <c r="M110" s="355" t="s">
        <v>24</v>
      </c>
      <c r="N110" s="349">
        <v>13000</v>
      </c>
      <c r="O110" s="343"/>
      <c r="P110" s="349">
        <f>P111</f>
        <v>5826</v>
      </c>
      <c r="Q110" s="344">
        <f t="shared" si="7"/>
        <v>44.815384615384616</v>
      </c>
    </row>
    <row r="111" spans="1:17" s="256" customFormat="1" ht="12.75">
      <c r="A111" s="249"/>
      <c r="B111" s="249" t="s">
        <v>23</v>
      </c>
      <c r="C111" s="390"/>
      <c r="D111" s="250"/>
      <c r="E111" s="250"/>
      <c r="F111" s="250"/>
      <c r="G111" s="250"/>
      <c r="H111" s="250"/>
      <c r="I111" s="250"/>
      <c r="J111" s="251"/>
      <c r="K111" s="252"/>
      <c r="L111" s="354">
        <v>32</v>
      </c>
      <c r="M111" s="355" t="s">
        <v>25</v>
      </c>
      <c r="N111" s="349">
        <v>13000</v>
      </c>
      <c r="O111" s="343"/>
      <c r="P111" s="349">
        <f>P112</f>
        <v>5826</v>
      </c>
      <c r="Q111" s="344">
        <f t="shared" si="7"/>
        <v>44.815384615384616</v>
      </c>
    </row>
    <row r="112" spans="1:17" s="256" customFormat="1" ht="12.75">
      <c r="A112" s="255"/>
      <c r="B112" s="255" t="s">
        <v>23</v>
      </c>
      <c r="C112" s="390"/>
      <c r="D112" s="297">
        <v>1</v>
      </c>
      <c r="E112" s="250" t="s">
        <v>26</v>
      </c>
      <c r="F112" s="250"/>
      <c r="G112" s="250" t="s">
        <v>26</v>
      </c>
      <c r="H112" s="250" t="s">
        <v>26</v>
      </c>
      <c r="I112" s="250" t="s">
        <v>26</v>
      </c>
      <c r="J112" s="251" t="s">
        <v>26</v>
      </c>
      <c r="K112" s="252"/>
      <c r="L112" s="354">
        <v>323</v>
      </c>
      <c r="M112" s="355" t="s">
        <v>68</v>
      </c>
      <c r="N112" s="363">
        <v>13000</v>
      </c>
      <c r="O112" s="364"/>
      <c r="P112" s="349">
        <v>5826</v>
      </c>
      <c r="Q112" s="344">
        <f t="shared" si="7"/>
        <v>44.815384615384616</v>
      </c>
    </row>
    <row r="113" spans="1:17" s="256" customFormat="1" ht="12.75">
      <c r="A113" s="243" t="s">
        <v>330</v>
      </c>
      <c r="B113" s="243" t="s">
        <v>14</v>
      </c>
      <c r="C113" s="422" t="s">
        <v>345</v>
      </c>
      <c r="D113" s="423">
        <v>1</v>
      </c>
      <c r="E113" s="423" t="s">
        <v>16</v>
      </c>
      <c r="F113" s="423"/>
      <c r="G113" s="423" t="s">
        <v>16</v>
      </c>
      <c r="H113" s="423" t="s">
        <v>16</v>
      </c>
      <c r="I113" s="423" t="s">
        <v>16</v>
      </c>
      <c r="J113" s="424" t="s">
        <v>16</v>
      </c>
      <c r="K113" s="425">
        <v>111</v>
      </c>
      <c r="L113" s="448" t="s">
        <v>70</v>
      </c>
      <c r="M113" s="449"/>
      <c r="N113" s="345">
        <f>N114</f>
        <v>1000</v>
      </c>
      <c r="O113" s="337"/>
      <c r="P113" s="345">
        <f>P114</f>
        <v>555</v>
      </c>
      <c r="Q113" s="365">
        <f t="shared" si="7"/>
        <v>55.50000000000001</v>
      </c>
    </row>
    <row r="114" spans="1:17" ht="12.75">
      <c r="A114" s="246"/>
      <c r="B114" s="246" t="s">
        <v>21</v>
      </c>
      <c r="C114" s="389"/>
      <c r="D114" s="416"/>
      <c r="E114" s="416"/>
      <c r="F114" s="416"/>
      <c r="G114" s="416"/>
      <c r="H114" s="416"/>
      <c r="I114" s="416"/>
      <c r="J114" s="417"/>
      <c r="K114" s="296">
        <v>111</v>
      </c>
      <c r="L114" s="418" t="s">
        <v>22</v>
      </c>
      <c r="M114" s="419"/>
      <c r="N114" s="420">
        <f>N115</f>
        <v>1000</v>
      </c>
      <c r="O114" s="419"/>
      <c r="P114" s="420">
        <f>P115</f>
        <v>555</v>
      </c>
      <c r="Q114" s="421">
        <f t="shared" si="7"/>
        <v>55.50000000000001</v>
      </c>
    </row>
    <row r="115" spans="1:17" s="256" customFormat="1" ht="12.75">
      <c r="A115" s="249"/>
      <c r="B115" s="249" t="s">
        <v>23</v>
      </c>
      <c r="C115" s="390"/>
      <c r="D115" s="257"/>
      <c r="E115" s="257"/>
      <c r="F115" s="257"/>
      <c r="G115" s="257"/>
      <c r="H115" s="257"/>
      <c r="I115" s="257"/>
      <c r="J115" s="258"/>
      <c r="K115" s="252"/>
      <c r="L115" s="354">
        <v>3</v>
      </c>
      <c r="M115" s="355" t="s">
        <v>24</v>
      </c>
      <c r="N115" s="349">
        <v>1000</v>
      </c>
      <c r="O115" s="343"/>
      <c r="P115" s="349">
        <f>P116</f>
        <v>555</v>
      </c>
      <c r="Q115" s="344">
        <f t="shared" si="7"/>
        <v>55.50000000000001</v>
      </c>
    </row>
    <row r="116" spans="1:17" s="256" customFormat="1" ht="12.75">
      <c r="A116" s="249"/>
      <c r="B116" s="249" t="s">
        <v>23</v>
      </c>
      <c r="C116" s="390"/>
      <c r="D116" s="250"/>
      <c r="E116" s="250"/>
      <c r="F116" s="250"/>
      <c r="G116" s="250"/>
      <c r="H116" s="250"/>
      <c r="I116" s="250"/>
      <c r="J116" s="251"/>
      <c r="K116" s="252"/>
      <c r="L116" s="354">
        <v>32</v>
      </c>
      <c r="M116" s="355" t="s">
        <v>25</v>
      </c>
      <c r="N116" s="349">
        <v>1000</v>
      </c>
      <c r="O116" s="343"/>
      <c r="P116" s="349">
        <f>P117</f>
        <v>555</v>
      </c>
      <c r="Q116" s="344">
        <f t="shared" si="7"/>
        <v>55.50000000000001</v>
      </c>
    </row>
    <row r="117" spans="1:17" s="256" customFormat="1" ht="12.75">
      <c r="A117" s="255"/>
      <c r="B117" s="255" t="s">
        <v>23</v>
      </c>
      <c r="C117" s="390"/>
      <c r="D117" s="297">
        <v>1</v>
      </c>
      <c r="E117" s="250" t="s">
        <v>26</v>
      </c>
      <c r="F117" s="250"/>
      <c r="G117" s="250" t="s">
        <v>26</v>
      </c>
      <c r="H117" s="250" t="s">
        <v>26</v>
      </c>
      <c r="I117" s="250" t="s">
        <v>26</v>
      </c>
      <c r="J117" s="251" t="s">
        <v>26</v>
      </c>
      <c r="K117" s="252"/>
      <c r="L117" s="354">
        <v>323</v>
      </c>
      <c r="M117" s="355" t="s">
        <v>68</v>
      </c>
      <c r="N117" s="363">
        <v>1000</v>
      </c>
      <c r="O117" s="364"/>
      <c r="P117" s="349">
        <v>555</v>
      </c>
      <c r="Q117" s="344">
        <f t="shared" si="7"/>
        <v>55.50000000000001</v>
      </c>
    </row>
    <row r="118" spans="1:17" s="256" customFormat="1" ht="12.75">
      <c r="A118" s="243" t="s">
        <v>331</v>
      </c>
      <c r="B118" s="243" t="s">
        <v>14</v>
      </c>
      <c r="C118" s="388" t="s">
        <v>346</v>
      </c>
      <c r="D118" s="244">
        <v>1</v>
      </c>
      <c r="E118" s="244" t="s">
        <v>16</v>
      </c>
      <c r="F118" s="244"/>
      <c r="G118" s="244" t="s">
        <v>16</v>
      </c>
      <c r="H118" s="244" t="s">
        <v>16</v>
      </c>
      <c r="I118" s="244" t="s">
        <v>16</v>
      </c>
      <c r="J118" s="245" t="s">
        <v>16</v>
      </c>
      <c r="K118" s="298">
        <v>111</v>
      </c>
      <c r="L118" s="448" t="s">
        <v>392</v>
      </c>
      <c r="M118" s="449"/>
      <c r="N118" s="345">
        <f>N119</f>
        <v>13000</v>
      </c>
      <c r="O118" s="337"/>
      <c r="P118" s="345">
        <f>P119</f>
        <v>3649</v>
      </c>
      <c r="Q118" s="346">
        <f t="shared" si="7"/>
        <v>28.069230769230767</v>
      </c>
    </row>
    <row r="119" spans="1:17" ht="12.75">
      <c r="A119" s="246"/>
      <c r="B119" s="246" t="s">
        <v>21</v>
      </c>
      <c r="C119" s="389"/>
      <c r="D119" s="247"/>
      <c r="E119" s="247"/>
      <c r="F119" s="247"/>
      <c r="G119" s="247"/>
      <c r="H119" s="247"/>
      <c r="I119" s="247"/>
      <c r="J119" s="248"/>
      <c r="K119" s="296">
        <v>111</v>
      </c>
      <c r="L119" s="353" t="s">
        <v>22</v>
      </c>
      <c r="M119" s="340"/>
      <c r="N119" s="347">
        <f>N120</f>
        <v>13000</v>
      </c>
      <c r="O119" s="340"/>
      <c r="P119" s="347">
        <f>P120</f>
        <v>3649</v>
      </c>
      <c r="Q119" s="348">
        <f t="shared" si="7"/>
        <v>28.069230769230767</v>
      </c>
    </row>
    <row r="120" spans="1:17" s="256" customFormat="1" ht="12.75">
      <c r="A120" s="249"/>
      <c r="B120" s="249" t="s">
        <v>23</v>
      </c>
      <c r="C120" s="390"/>
      <c r="D120" s="257"/>
      <c r="E120" s="257"/>
      <c r="F120" s="257"/>
      <c r="G120" s="257"/>
      <c r="H120" s="257"/>
      <c r="I120" s="257"/>
      <c r="J120" s="258"/>
      <c r="K120" s="252"/>
      <c r="L120" s="354">
        <v>3</v>
      </c>
      <c r="M120" s="355" t="s">
        <v>24</v>
      </c>
      <c r="N120" s="349">
        <v>13000</v>
      </c>
      <c r="O120" s="343"/>
      <c r="P120" s="349">
        <f>P121</f>
        <v>3649</v>
      </c>
      <c r="Q120" s="344">
        <f t="shared" si="7"/>
        <v>28.069230769230767</v>
      </c>
    </row>
    <row r="121" spans="1:17" s="256" customFormat="1" ht="12.75">
      <c r="A121" s="249"/>
      <c r="B121" s="249" t="s">
        <v>23</v>
      </c>
      <c r="C121" s="390"/>
      <c r="D121" s="250"/>
      <c r="E121" s="250"/>
      <c r="F121" s="250"/>
      <c r="G121" s="250"/>
      <c r="H121" s="250"/>
      <c r="I121" s="250"/>
      <c r="J121" s="251"/>
      <c r="K121" s="252"/>
      <c r="L121" s="354">
        <v>32</v>
      </c>
      <c r="M121" s="355" t="s">
        <v>25</v>
      </c>
      <c r="N121" s="349">
        <v>13000</v>
      </c>
      <c r="O121" s="343"/>
      <c r="P121" s="349">
        <f>P122</f>
        <v>3649</v>
      </c>
      <c r="Q121" s="344">
        <f t="shared" si="7"/>
        <v>28.069230769230767</v>
      </c>
    </row>
    <row r="122" spans="1:17" s="256" customFormat="1" ht="12.75">
      <c r="A122" s="255"/>
      <c r="B122" s="255" t="s">
        <v>23</v>
      </c>
      <c r="C122" s="390"/>
      <c r="D122" s="297">
        <v>1</v>
      </c>
      <c r="E122" s="250" t="s">
        <v>26</v>
      </c>
      <c r="F122" s="250"/>
      <c r="G122" s="250" t="s">
        <v>26</v>
      </c>
      <c r="H122" s="250" t="s">
        <v>26</v>
      </c>
      <c r="I122" s="250" t="s">
        <v>26</v>
      </c>
      <c r="J122" s="251" t="s">
        <v>26</v>
      </c>
      <c r="K122" s="252"/>
      <c r="L122" s="354">
        <v>323</v>
      </c>
      <c r="M122" s="355" t="s">
        <v>68</v>
      </c>
      <c r="N122" s="363">
        <v>13000</v>
      </c>
      <c r="O122" s="364"/>
      <c r="P122" s="349">
        <v>3649</v>
      </c>
      <c r="Q122" s="344">
        <f t="shared" si="7"/>
        <v>28.069230769230767</v>
      </c>
    </row>
    <row r="123" spans="1:17" s="256" customFormat="1" ht="12.75">
      <c r="A123" s="243" t="s">
        <v>332</v>
      </c>
      <c r="B123" s="243" t="s">
        <v>14</v>
      </c>
      <c r="C123" s="388" t="s">
        <v>347</v>
      </c>
      <c r="D123" s="244">
        <v>1</v>
      </c>
      <c r="E123" s="244" t="s">
        <v>16</v>
      </c>
      <c r="F123" s="244"/>
      <c r="G123" s="244" t="s">
        <v>16</v>
      </c>
      <c r="H123" s="244" t="s">
        <v>16</v>
      </c>
      <c r="I123" s="244" t="s">
        <v>16</v>
      </c>
      <c r="J123" s="245" t="s">
        <v>16</v>
      </c>
      <c r="K123" s="298">
        <v>111</v>
      </c>
      <c r="L123" s="448" t="s">
        <v>72</v>
      </c>
      <c r="M123" s="449"/>
      <c r="N123" s="345">
        <f>N124</f>
        <v>1000</v>
      </c>
      <c r="O123" s="337"/>
      <c r="P123" s="345">
        <f>P124</f>
        <v>527</v>
      </c>
      <c r="Q123" s="346">
        <f t="shared" si="7"/>
        <v>52.7</v>
      </c>
    </row>
    <row r="124" spans="1:17" ht="12.75">
      <c r="A124" s="246"/>
      <c r="B124" s="246" t="s">
        <v>21</v>
      </c>
      <c r="C124" s="389"/>
      <c r="D124" s="247"/>
      <c r="E124" s="247"/>
      <c r="F124" s="247"/>
      <c r="G124" s="247"/>
      <c r="H124" s="247"/>
      <c r="I124" s="247"/>
      <c r="J124" s="248"/>
      <c r="K124" s="296">
        <v>111</v>
      </c>
      <c r="L124" s="353" t="s">
        <v>22</v>
      </c>
      <c r="M124" s="340"/>
      <c r="N124" s="347">
        <f>N125</f>
        <v>1000</v>
      </c>
      <c r="O124" s="340"/>
      <c r="P124" s="347">
        <f>P125</f>
        <v>527</v>
      </c>
      <c r="Q124" s="348">
        <f t="shared" si="7"/>
        <v>52.7</v>
      </c>
    </row>
    <row r="125" spans="1:17" s="256" customFormat="1" ht="12.75">
      <c r="A125" s="249"/>
      <c r="B125" s="249" t="s">
        <v>23</v>
      </c>
      <c r="C125" s="390"/>
      <c r="D125" s="257"/>
      <c r="E125" s="257"/>
      <c r="F125" s="257"/>
      <c r="G125" s="257"/>
      <c r="H125" s="257"/>
      <c r="I125" s="257"/>
      <c r="J125" s="258"/>
      <c r="K125" s="252"/>
      <c r="L125" s="354">
        <v>3</v>
      </c>
      <c r="M125" s="355" t="s">
        <v>24</v>
      </c>
      <c r="N125" s="349">
        <v>1000</v>
      </c>
      <c r="O125" s="343"/>
      <c r="P125" s="349">
        <f>P126</f>
        <v>527</v>
      </c>
      <c r="Q125" s="344">
        <f t="shared" si="7"/>
        <v>52.7</v>
      </c>
    </row>
    <row r="126" spans="1:17" s="256" customFormat="1" ht="12.75">
      <c r="A126" s="249"/>
      <c r="B126" s="249" t="s">
        <v>23</v>
      </c>
      <c r="C126" s="390"/>
      <c r="D126" s="250"/>
      <c r="E126" s="250"/>
      <c r="F126" s="250"/>
      <c r="G126" s="250"/>
      <c r="H126" s="250"/>
      <c r="I126" s="250"/>
      <c r="J126" s="251"/>
      <c r="K126" s="252"/>
      <c r="L126" s="354">
        <v>32</v>
      </c>
      <c r="M126" s="355" t="s">
        <v>25</v>
      </c>
      <c r="N126" s="349">
        <v>1000</v>
      </c>
      <c r="O126" s="343"/>
      <c r="P126" s="349">
        <f>P127</f>
        <v>527</v>
      </c>
      <c r="Q126" s="344">
        <f t="shared" si="7"/>
        <v>52.7</v>
      </c>
    </row>
    <row r="127" spans="1:17" s="256" customFormat="1" ht="12.75">
      <c r="A127" s="255"/>
      <c r="B127" s="255" t="s">
        <v>23</v>
      </c>
      <c r="C127" s="390"/>
      <c r="D127" s="297">
        <v>1</v>
      </c>
      <c r="E127" s="250" t="s">
        <v>26</v>
      </c>
      <c r="F127" s="250"/>
      <c r="G127" s="250" t="s">
        <v>26</v>
      </c>
      <c r="H127" s="250" t="s">
        <v>26</v>
      </c>
      <c r="I127" s="250" t="s">
        <v>26</v>
      </c>
      <c r="J127" s="251" t="s">
        <v>26</v>
      </c>
      <c r="K127" s="252"/>
      <c r="L127" s="354">
        <v>323</v>
      </c>
      <c r="M127" s="355" t="s">
        <v>68</v>
      </c>
      <c r="N127" s="363">
        <v>1000</v>
      </c>
      <c r="O127" s="364"/>
      <c r="P127" s="349">
        <v>527</v>
      </c>
      <c r="Q127" s="344">
        <f t="shared" si="7"/>
        <v>52.7</v>
      </c>
    </row>
    <row r="128" spans="1:17" s="256" customFormat="1" ht="12.75" customHeight="1">
      <c r="A128" s="299">
        <v>21</v>
      </c>
      <c r="B128" s="243" t="s">
        <v>14</v>
      </c>
      <c r="C128" s="388" t="s">
        <v>65</v>
      </c>
      <c r="D128" s="244">
        <v>1</v>
      </c>
      <c r="E128" s="244" t="s">
        <v>16</v>
      </c>
      <c r="F128" s="244"/>
      <c r="G128" s="244" t="s">
        <v>16</v>
      </c>
      <c r="H128" s="244" t="s">
        <v>16</v>
      </c>
      <c r="I128" s="244" t="s">
        <v>16</v>
      </c>
      <c r="J128" s="245" t="s">
        <v>16</v>
      </c>
      <c r="K128" s="298">
        <v>111</v>
      </c>
      <c r="L128" s="448" t="s">
        <v>327</v>
      </c>
      <c r="M128" s="449"/>
      <c r="N128" s="345">
        <f>N129</f>
        <v>20000</v>
      </c>
      <c r="O128" s="337"/>
      <c r="P128" s="345">
        <f>P129</f>
        <v>3600</v>
      </c>
      <c r="Q128" s="346">
        <f t="shared" si="7"/>
        <v>18</v>
      </c>
    </row>
    <row r="129" spans="1:17" ht="12.75">
      <c r="A129" s="246"/>
      <c r="B129" s="246" t="s">
        <v>21</v>
      </c>
      <c r="C129" s="389"/>
      <c r="D129" s="247"/>
      <c r="E129" s="247"/>
      <c r="F129" s="247"/>
      <c r="G129" s="247"/>
      <c r="H129" s="247"/>
      <c r="I129" s="247"/>
      <c r="J129" s="248"/>
      <c r="K129" s="296">
        <v>111</v>
      </c>
      <c r="L129" s="353" t="s">
        <v>22</v>
      </c>
      <c r="M129" s="340"/>
      <c r="N129" s="347">
        <f>N130</f>
        <v>20000</v>
      </c>
      <c r="O129" s="340"/>
      <c r="P129" s="347">
        <f>P130</f>
        <v>3600</v>
      </c>
      <c r="Q129" s="348">
        <f t="shared" si="7"/>
        <v>18</v>
      </c>
    </row>
    <row r="130" spans="1:17" s="256" customFormat="1" ht="12.75">
      <c r="A130" s="249"/>
      <c r="B130" s="249" t="s">
        <v>23</v>
      </c>
      <c r="C130" s="390"/>
      <c r="D130" s="257"/>
      <c r="E130" s="257"/>
      <c r="F130" s="257"/>
      <c r="G130" s="257"/>
      <c r="H130" s="257"/>
      <c r="I130" s="257"/>
      <c r="J130" s="258"/>
      <c r="K130" s="252"/>
      <c r="L130" s="354">
        <v>3</v>
      </c>
      <c r="M130" s="355" t="s">
        <v>24</v>
      </c>
      <c r="N130" s="349">
        <v>20000</v>
      </c>
      <c r="O130" s="343"/>
      <c r="P130" s="349">
        <f>P131</f>
        <v>3600</v>
      </c>
      <c r="Q130" s="344">
        <f t="shared" si="7"/>
        <v>18</v>
      </c>
    </row>
    <row r="131" spans="1:17" s="256" customFormat="1" ht="12.75">
      <c r="A131" s="249"/>
      <c r="B131" s="249" t="s">
        <v>23</v>
      </c>
      <c r="C131" s="390"/>
      <c r="D131" s="250"/>
      <c r="E131" s="250"/>
      <c r="F131" s="250"/>
      <c r="G131" s="250"/>
      <c r="H131" s="250"/>
      <c r="I131" s="250"/>
      <c r="J131" s="251"/>
      <c r="K131" s="252"/>
      <c r="L131" s="354">
        <v>32</v>
      </c>
      <c r="M131" s="355" t="s">
        <v>25</v>
      </c>
      <c r="N131" s="349">
        <v>20000</v>
      </c>
      <c r="O131" s="343"/>
      <c r="P131" s="349">
        <f>P132</f>
        <v>3600</v>
      </c>
      <c r="Q131" s="344">
        <f t="shared" si="7"/>
        <v>18</v>
      </c>
    </row>
    <row r="132" spans="1:17" s="256" customFormat="1" ht="12.75">
      <c r="A132" s="255"/>
      <c r="B132" s="255" t="s">
        <v>23</v>
      </c>
      <c r="C132" s="390"/>
      <c r="D132" s="297">
        <v>1</v>
      </c>
      <c r="E132" s="250" t="s">
        <v>26</v>
      </c>
      <c r="F132" s="250"/>
      <c r="G132" s="250" t="s">
        <v>26</v>
      </c>
      <c r="H132" s="250" t="s">
        <v>26</v>
      </c>
      <c r="I132" s="250" t="s">
        <v>26</v>
      </c>
      <c r="J132" s="251" t="s">
        <v>26</v>
      </c>
      <c r="K132" s="252"/>
      <c r="L132" s="354">
        <v>323</v>
      </c>
      <c r="M132" s="355" t="s">
        <v>68</v>
      </c>
      <c r="N132" s="363">
        <v>20000</v>
      </c>
      <c r="O132" s="364"/>
      <c r="P132" s="349">
        <v>3600</v>
      </c>
      <c r="Q132" s="344">
        <f t="shared" si="7"/>
        <v>18</v>
      </c>
    </row>
    <row r="133" spans="1:17" s="256" customFormat="1" ht="12.75">
      <c r="A133" s="299">
        <v>22</v>
      </c>
      <c r="B133" s="243" t="s">
        <v>14</v>
      </c>
      <c r="C133" s="388" t="s">
        <v>66</v>
      </c>
      <c r="D133" s="244">
        <v>1</v>
      </c>
      <c r="E133" s="244" t="s">
        <v>16</v>
      </c>
      <c r="F133" s="244"/>
      <c r="G133" s="244" t="s">
        <v>16</v>
      </c>
      <c r="H133" s="244" t="s">
        <v>16</v>
      </c>
      <c r="I133" s="244" t="s">
        <v>16</v>
      </c>
      <c r="J133" s="245" t="s">
        <v>16</v>
      </c>
      <c r="K133" s="298">
        <v>111</v>
      </c>
      <c r="L133" s="448" t="s">
        <v>73</v>
      </c>
      <c r="M133" s="449"/>
      <c r="N133" s="345">
        <f>N134</f>
        <v>35000</v>
      </c>
      <c r="O133" s="337"/>
      <c r="P133" s="345">
        <f>P134</f>
        <v>19160</v>
      </c>
      <c r="Q133" s="346">
        <f t="shared" si="7"/>
        <v>54.74285714285714</v>
      </c>
    </row>
    <row r="134" spans="1:17" ht="12.75">
      <c r="A134" s="246"/>
      <c r="B134" s="246" t="s">
        <v>21</v>
      </c>
      <c r="C134" s="389"/>
      <c r="D134" s="247"/>
      <c r="E134" s="247"/>
      <c r="F134" s="247"/>
      <c r="G134" s="247"/>
      <c r="H134" s="247"/>
      <c r="I134" s="247"/>
      <c r="J134" s="248"/>
      <c r="K134" s="296">
        <v>111</v>
      </c>
      <c r="L134" s="353" t="s">
        <v>22</v>
      </c>
      <c r="M134" s="340"/>
      <c r="N134" s="347">
        <f>N135</f>
        <v>35000</v>
      </c>
      <c r="O134" s="340"/>
      <c r="P134" s="347">
        <f>P135</f>
        <v>19160</v>
      </c>
      <c r="Q134" s="348">
        <f t="shared" si="7"/>
        <v>54.74285714285714</v>
      </c>
    </row>
    <row r="135" spans="1:17" s="256" customFormat="1" ht="12.75">
      <c r="A135" s="249"/>
      <c r="B135" s="249" t="s">
        <v>23</v>
      </c>
      <c r="C135" s="390"/>
      <c r="D135" s="257"/>
      <c r="E135" s="257"/>
      <c r="F135" s="257"/>
      <c r="G135" s="257"/>
      <c r="H135" s="257"/>
      <c r="I135" s="257"/>
      <c r="J135" s="258"/>
      <c r="K135" s="252"/>
      <c r="L135" s="354">
        <v>3</v>
      </c>
      <c r="M135" s="355" t="s">
        <v>24</v>
      </c>
      <c r="N135" s="349">
        <v>35000</v>
      </c>
      <c r="O135" s="343"/>
      <c r="P135" s="349">
        <f>P136</f>
        <v>19160</v>
      </c>
      <c r="Q135" s="344">
        <f t="shared" si="7"/>
        <v>54.74285714285714</v>
      </c>
    </row>
    <row r="136" spans="1:17" s="256" customFormat="1" ht="12.75">
      <c r="A136" s="249"/>
      <c r="B136" s="249" t="s">
        <v>23</v>
      </c>
      <c r="C136" s="390"/>
      <c r="D136" s="250"/>
      <c r="E136" s="250"/>
      <c r="F136" s="250"/>
      <c r="G136" s="250"/>
      <c r="H136" s="250"/>
      <c r="I136" s="250"/>
      <c r="J136" s="251"/>
      <c r="K136" s="252"/>
      <c r="L136" s="354">
        <v>32</v>
      </c>
      <c r="M136" s="355" t="s">
        <v>25</v>
      </c>
      <c r="N136" s="349">
        <v>35000</v>
      </c>
      <c r="O136" s="343"/>
      <c r="P136" s="349">
        <f>P137</f>
        <v>19160</v>
      </c>
      <c r="Q136" s="344">
        <f t="shared" si="7"/>
        <v>54.74285714285714</v>
      </c>
    </row>
    <row r="137" spans="1:17" s="256" customFormat="1" ht="12.75">
      <c r="A137" s="255"/>
      <c r="B137" s="255" t="s">
        <v>23</v>
      </c>
      <c r="C137" s="390"/>
      <c r="D137" s="297">
        <v>1</v>
      </c>
      <c r="E137" s="250" t="s">
        <v>26</v>
      </c>
      <c r="F137" s="250"/>
      <c r="G137" s="250" t="s">
        <v>26</v>
      </c>
      <c r="H137" s="250" t="s">
        <v>26</v>
      </c>
      <c r="I137" s="250" t="s">
        <v>26</v>
      </c>
      <c r="J137" s="251" t="s">
        <v>26</v>
      </c>
      <c r="K137" s="252"/>
      <c r="L137" s="354">
        <v>323</v>
      </c>
      <c r="M137" s="355" t="s">
        <v>68</v>
      </c>
      <c r="N137" s="363">
        <v>35000</v>
      </c>
      <c r="O137" s="364"/>
      <c r="P137" s="349">
        <v>19160</v>
      </c>
      <c r="Q137" s="344">
        <f t="shared" si="7"/>
        <v>54.74285714285714</v>
      </c>
    </row>
    <row r="138" spans="1:17" s="253" customFormat="1" ht="12.75">
      <c r="A138" s="243" t="s">
        <v>333</v>
      </c>
      <c r="B138" s="243" t="s">
        <v>14</v>
      </c>
      <c r="C138" s="388" t="s">
        <v>348</v>
      </c>
      <c r="D138" s="244">
        <v>1</v>
      </c>
      <c r="E138" s="244" t="s">
        <v>16</v>
      </c>
      <c r="F138" s="244" t="s">
        <v>16</v>
      </c>
      <c r="G138" s="244" t="s">
        <v>16</v>
      </c>
      <c r="H138" s="244" t="s">
        <v>16</v>
      </c>
      <c r="I138" s="244" t="s">
        <v>16</v>
      </c>
      <c r="J138" s="245" t="s">
        <v>16</v>
      </c>
      <c r="K138" s="298">
        <v>111</v>
      </c>
      <c r="L138" s="352" t="s">
        <v>74</v>
      </c>
      <c r="M138" s="337"/>
      <c r="N138" s="345">
        <f>N139</f>
        <v>1000</v>
      </c>
      <c r="O138" s="337"/>
      <c r="P138" s="336">
        <f>P139</f>
        <v>0</v>
      </c>
      <c r="Q138" s="346">
        <f aca="true" t="shared" si="8" ref="Q138:Q145">P138/N138</f>
        <v>0</v>
      </c>
    </row>
    <row r="139" spans="1:17" ht="12.75">
      <c r="A139" s="246"/>
      <c r="B139" s="246" t="s">
        <v>21</v>
      </c>
      <c r="C139" s="389"/>
      <c r="D139" s="247"/>
      <c r="E139" s="247"/>
      <c r="F139" s="247"/>
      <c r="G139" s="247"/>
      <c r="H139" s="247"/>
      <c r="I139" s="247"/>
      <c r="J139" s="248"/>
      <c r="K139" s="296">
        <v>111</v>
      </c>
      <c r="L139" s="353" t="s">
        <v>22</v>
      </c>
      <c r="M139" s="340"/>
      <c r="N139" s="347">
        <f>N140</f>
        <v>1000</v>
      </c>
      <c r="O139" s="340"/>
      <c r="P139" s="339">
        <f>P140</f>
        <v>0</v>
      </c>
      <c r="Q139" s="348">
        <f t="shared" si="8"/>
        <v>0</v>
      </c>
    </row>
    <row r="140" spans="1:17" s="256" customFormat="1" ht="12.75">
      <c r="A140" s="249"/>
      <c r="B140" s="249" t="s">
        <v>23</v>
      </c>
      <c r="C140" s="390"/>
      <c r="D140" s="257"/>
      <c r="E140" s="257"/>
      <c r="F140" s="257"/>
      <c r="G140" s="257"/>
      <c r="H140" s="257"/>
      <c r="I140" s="257"/>
      <c r="J140" s="258"/>
      <c r="K140" s="252"/>
      <c r="L140" s="354">
        <v>3</v>
      </c>
      <c r="M140" s="355" t="s">
        <v>24</v>
      </c>
      <c r="N140" s="349">
        <v>1000</v>
      </c>
      <c r="O140" s="343"/>
      <c r="P140" s="342">
        <f>P141</f>
        <v>0</v>
      </c>
      <c r="Q140" s="344">
        <f t="shared" si="8"/>
        <v>0</v>
      </c>
    </row>
    <row r="141" spans="1:17" ht="12.75">
      <c r="A141" s="249"/>
      <c r="B141" s="249" t="s">
        <v>23</v>
      </c>
      <c r="C141" s="390"/>
      <c r="D141" s="250"/>
      <c r="E141" s="250"/>
      <c r="F141" s="250"/>
      <c r="G141" s="250"/>
      <c r="H141" s="250"/>
      <c r="I141" s="250"/>
      <c r="J141" s="251"/>
      <c r="K141" s="252"/>
      <c r="L141" s="354">
        <v>32</v>
      </c>
      <c r="M141" s="354" t="s">
        <v>25</v>
      </c>
      <c r="N141" s="349">
        <v>1000</v>
      </c>
      <c r="O141" s="343"/>
      <c r="P141" s="342">
        <f>P142</f>
        <v>0</v>
      </c>
      <c r="Q141" s="344">
        <f t="shared" si="8"/>
        <v>0</v>
      </c>
    </row>
    <row r="142" spans="1:17" s="253" customFormat="1" ht="12.75">
      <c r="A142" s="255"/>
      <c r="B142" s="255" t="s">
        <v>23</v>
      </c>
      <c r="C142" s="390"/>
      <c r="D142" s="297">
        <v>1</v>
      </c>
      <c r="E142" s="250" t="s">
        <v>26</v>
      </c>
      <c r="F142" s="250" t="s">
        <v>26</v>
      </c>
      <c r="G142" s="250" t="s">
        <v>26</v>
      </c>
      <c r="H142" s="250" t="s">
        <v>26</v>
      </c>
      <c r="I142" s="250" t="s">
        <v>26</v>
      </c>
      <c r="J142" s="251" t="s">
        <v>26</v>
      </c>
      <c r="K142" s="252"/>
      <c r="L142" s="354">
        <v>329</v>
      </c>
      <c r="M142" s="355" t="s">
        <v>29</v>
      </c>
      <c r="N142" s="349">
        <v>1000</v>
      </c>
      <c r="O142" s="343"/>
      <c r="P142" s="342">
        <v>0</v>
      </c>
      <c r="Q142" s="344">
        <f t="shared" si="8"/>
        <v>0</v>
      </c>
    </row>
    <row r="143" spans="1:17" s="253" customFormat="1" ht="12.75">
      <c r="A143" s="243" t="s">
        <v>334</v>
      </c>
      <c r="B143" s="243" t="s">
        <v>14</v>
      </c>
      <c r="C143" s="388" t="s">
        <v>349</v>
      </c>
      <c r="D143" s="244">
        <v>1</v>
      </c>
      <c r="E143" s="244" t="s">
        <v>16</v>
      </c>
      <c r="F143" s="244" t="s">
        <v>16</v>
      </c>
      <c r="G143" s="244" t="s">
        <v>16</v>
      </c>
      <c r="H143" s="244" t="s">
        <v>16</v>
      </c>
      <c r="I143" s="244" t="s">
        <v>16</v>
      </c>
      <c r="J143" s="245" t="s">
        <v>16</v>
      </c>
      <c r="K143" s="298">
        <v>111</v>
      </c>
      <c r="L143" s="352" t="s">
        <v>75</v>
      </c>
      <c r="M143" s="337"/>
      <c r="N143" s="345">
        <f>N144</f>
        <v>5000</v>
      </c>
      <c r="O143" s="337"/>
      <c r="P143" s="336">
        <f>P144</f>
        <v>0</v>
      </c>
      <c r="Q143" s="346">
        <f t="shared" si="8"/>
        <v>0</v>
      </c>
    </row>
    <row r="144" spans="1:17" ht="12.75">
      <c r="A144" s="246"/>
      <c r="B144" s="246" t="s">
        <v>21</v>
      </c>
      <c r="C144" s="389"/>
      <c r="D144" s="247"/>
      <c r="E144" s="247"/>
      <c r="F144" s="247"/>
      <c r="G144" s="247"/>
      <c r="H144" s="247"/>
      <c r="I144" s="247"/>
      <c r="J144" s="248"/>
      <c r="K144" s="296">
        <v>111</v>
      </c>
      <c r="L144" s="353" t="s">
        <v>22</v>
      </c>
      <c r="M144" s="340"/>
      <c r="N144" s="347">
        <f>N145</f>
        <v>5000</v>
      </c>
      <c r="O144" s="340"/>
      <c r="P144" s="339">
        <f>P145</f>
        <v>0</v>
      </c>
      <c r="Q144" s="348">
        <f t="shared" si="8"/>
        <v>0</v>
      </c>
    </row>
    <row r="145" spans="1:17" s="256" customFormat="1" ht="12.75">
      <c r="A145" s="249"/>
      <c r="B145" s="249" t="s">
        <v>23</v>
      </c>
      <c r="C145" s="390"/>
      <c r="D145" s="257"/>
      <c r="E145" s="257"/>
      <c r="F145" s="257"/>
      <c r="G145" s="257"/>
      <c r="H145" s="257"/>
      <c r="I145" s="257"/>
      <c r="J145" s="258"/>
      <c r="K145" s="252"/>
      <c r="L145" s="354">
        <v>3</v>
      </c>
      <c r="M145" s="355" t="s">
        <v>24</v>
      </c>
      <c r="N145" s="349">
        <v>5000</v>
      </c>
      <c r="O145" s="343"/>
      <c r="P145" s="342">
        <f>P146</f>
        <v>0</v>
      </c>
      <c r="Q145" s="344">
        <f t="shared" si="8"/>
        <v>0</v>
      </c>
    </row>
    <row r="146" spans="1:17" ht="12.75">
      <c r="A146" s="249"/>
      <c r="B146" s="249" t="s">
        <v>23</v>
      </c>
      <c r="C146" s="390"/>
      <c r="D146" s="250"/>
      <c r="E146" s="250"/>
      <c r="F146" s="250"/>
      <c r="G146" s="250"/>
      <c r="H146" s="250"/>
      <c r="I146" s="250"/>
      <c r="J146" s="251"/>
      <c r="K146" s="252"/>
      <c r="L146" s="354">
        <v>32</v>
      </c>
      <c r="M146" s="354" t="s">
        <v>25</v>
      </c>
      <c r="N146" s="349">
        <v>5000</v>
      </c>
      <c r="O146" s="343"/>
      <c r="P146" s="342">
        <f>P147</f>
        <v>0</v>
      </c>
      <c r="Q146" s="344">
        <f>P146/N146</f>
        <v>0</v>
      </c>
    </row>
    <row r="147" spans="1:17" s="253" customFormat="1" ht="13.5" customHeight="1">
      <c r="A147" s="255"/>
      <c r="B147" s="255" t="s">
        <v>23</v>
      </c>
      <c r="C147" s="390"/>
      <c r="D147" s="297">
        <v>1</v>
      </c>
      <c r="E147" s="250" t="s">
        <v>26</v>
      </c>
      <c r="F147" s="250" t="s">
        <v>26</v>
      </c>
      <c r="G147" s="250" t="s">
        <v>26</v>
      </c>
      <c r="H147" s="250" t="s">
        <v>26</v>
      </c>
      <c r="I147" s="250" t="s">
        <v>26</v>
      </c>
      <c r="J147" s="251" t="s">
        <v>26</v>
      </c>
      <c r="K147" s="252"/>
      <c r="L147" s="354">
        <v>329</v>
      </c>
      <c r="M147" s="355" t="s">
        <v>29</v>
      </c>
      <c r="N147" s="349">
        <v>5000</v>
      </c>
      <c r="O147" s="343"/>
      <c r="P147" s="342">
        <v>0</v>
      </c>
      <c r="Q147" s="344">
        <f>P147/N147</f>
        <v>0</v>
      </c>
    </row>
    <row r="148" spans="1:17" s="253" customFormat="1" ht="12.75">
      <c r="A148" s="299">
        <v>28</v>
      </c>
      <c r="B148" s="243" t="s">
        <v>14</v>
      </c>
      <c r="C148" s="388" t="s">
        <v>69</v>
      </c>
      <c r="D148" s="244">
        <v>1</v>
      </c>
      <c r="E148" s="244" t="s">
        <v>16</v>
      </c>
      <c r="F148" s="244" t="s">
        <v>16</v>
      </c>
      <c r="G148" s="244" t="s">
        <v>16</v>
      </c>
      <c r="H148" s="244" t="s">
        <v>16</v>
      </c>
      <c r="I148" s="244" t="s">
        <v>16</v>
      </c>
      <c r="J148" s="245" t="s">
        <v>16</v>
      </c>
      <c r="K148" s="298">
        <v>111</v>
      </c>
      <c r="L148" s="352" t="s">
        <v>76</v>
      </c>
      <c r="M148" s="337"/>
      <c r="N148" s="345">
        <f>N149</f>
        <v>3500</v>
      </c>
      <c r="O148" s="337"/>
      <c r="P148" s="345">
        <f>P149</f>
        <v>11169</v>
      </c>
      <c r="Q148" s="346">
        <f>P148/N148*100</f>
        <v>319.11428571428576</v>
      </c>
    </row>
    <row r="149" spans="1:17" ht="12.75">
      <c r="A149" s="246"/>
      <c r="B149" s="246" t="s">
        <v>21</v>
      </c>
      <c r="C149" s="389"/>
      <c r="D149" s="247"/>
      <c r="E149" s="247"/>
      <c r="F149" s="247"/>
      <c r="G149" s="247"/>
      <c r="H149" s="247"/>
      <c r="I149" s="247"/>
      <c r="J149" s="248"/>
      <c r="K149" s="296">
        <v>111</v>
      </c>
      <c r="L149" s="353" t="s">
        <v>22</v>
      </c>
      <c r="M149" s="340"/>
      <c r="N149" s="347">
        <f>N150</f>
        <v>3500</v>
      </c>
      <c r="O149" s="340"/>
      <c r="P149" s="347">
        <f>P150</f>
        <v>11169</v>
      </c>
      <c r="Q149" s="348">
        <f>P149/N149*100</f>
        <v>319.11428571428576</v>
      </c>
    </row>
    <row r="150" spans="1:17" s="256" customFormat="1" ht="12.75">
      <c r="A150" s="249"/>
      <c r="B150" s="249" t="s">
        <v>23</v>
      </c>
      <c r="C150" s="390"/>
      <c r="D150" s="257"/>
      <c r="E150" s="257"/>
      <c r="F150" s="257"/>
      <c r="G150" s="257"/>
      <c r="H150" s="257"/>
      <c r="I150" s="257"/>
      <c r="J150" s="258"/>
      <c r="K150" s="252"/>
      <c r="L150" s="354">
        <v>3</v>
      </c>
      <c r="M150" s="355" t="s">
        <v>24</v>
      </c>
      <c r="N150" s="349">
        <v>3500</v>
      </c>
      <c r="O150" s="343"/>
      <c r="P150" s="349">
        <f>P151</f>
        <v>11169</v>
      </c>
      <c r="Q150" s="344">
        <f>P150/N150*100</f>
        <v>319.11428571428576</v>
      </c>
    </row>
    <row r="151" spans="1:17" ht="12.75">
      <c r="A151" s="249"/>
      <c r="B151" s="249" t="s">
        <v>23</v>
      </c>
      <c r="C151" s="390"/>
      <c r="D151" s="250"/>
      <c r="E151" s="250"/>
      <c r="F151" s="250"/>
      <c r="G151" s="250"/>
      <c r="H151" s="250"/>
      <c r="I151" s="250"/>
      <c r="J151" s="251"/>
      <c r="K151" s="252"/>
      <c r="L151" s="354">
        <v>34</v>
      </c>
      <c r="M151" s="355" t="s">
        <v>53</v>
      </c>
      <c r="N151" s="349">
        <v>3500</v>
      </c>
      <c r="O151" s="343"/>
      <c r="P151" s="349">
        <f>P152</f>
        <v>11169</v>
      </c>
      <c r="Q151" s="344">
        <f>P151/N151*100</f>
        <v>319.11428571428576</v>
      </c>
    </row>
    <row r="152" spans="1:17" s="253" customFormat="1" ht="13.5" customHeight="1">
      <c r="A152" s="255"/>
      <c r="B152" s="255" t="s">
        <v>23</v>
      </c>
      <c r="C152" s="390"/>
      <c r="D152" s="297">
        <v>1</v>
      </c>
      <c r="E152" s="250" t="s">
        <v>26</v>
      </c>
      <c r="F152" s="250" t="s">
        <v>26</v>
      </c>
      <c r="G152" s="250" t="s">
        <v>26</v>
      </c>
      <c r="H152" s="250" t="s">
        <v>26</v>
      </c>
      <c r="I152" s="250" t="s">
        <v>26</v>
      </c>
      <c r="J152" s="251" t="s">
        <v>26</v>
      </c>
      <c r="K152" s="252"/>
      <c r="L152" s="354">
        <v>343</v>
      </c>
      <c r="M152" s="355" t="s">
        <v>54</v>
      </c>
      <c r="N152" s="349">
        <v>3500</v>
      </c>
      <c r="O152" s="343"/>
      <c r="P152" s="349">
        <v>11169</v>
      </c>
      <c r="Q152" s="344">
        <f>P152/N152*100</f>
        <v>319.11428571428576</v>
      </c>
    </row>
    <row r="153" spans="1:17" s="253" customFormat="1" ht="15" customHeight="1">
      <c r="A153" s="243" t="s">
        <v>18</v>
      </c>
      <c r="B153" s="243" t="s">
        <v>14</v>
      </c>
      <c r="C153" s="388" t="s">
        <v>71</v>
      </c>
      <c r="D153" s="244">
        <v>1</v>
      </c>
      <c r="E153" s="244" t="s">
        <v>16</v>
      </c>
      <c r="F153" s="244"/>
      <c r="G153" s="244">
        <v>4</v>
      </c>
      <c r="H153" s="244" t="s">
        <v>16</v>
      </c>
      <c r="I153" s="244" t="s">
        <v>16</v>
      </c>
      <c r="J153" s="245" t="s">
        <v>16</v>
      </c>
      <c r="K153" s="298">
        <v>111</v>
      </c>
      <c r="L153" s="448" t="s">
        <v>391</v>
      </c>
      <c r="M153" s="449"/>
      <c r="N153" s="336">
        <f>N154</f>
        <v>0</v>
      </c>
      <c r="O153" s="367"/>
      <c r="P153" s="336">
        <f>P154</f>
        <v>0</v>
      </c>
      <c r="Q153" s="346">
        <v>0</v>
      </c>
    </row>
    <row r="154" spans="1:17" ht="12.75">
      <c r="A154" s="246"/>
      <c r="B154" s="246" t="s">
        <v>21</v>
      </c>
      <c r="C154" s="389"/>
      <c r="D154" s="247"/>
      <c r="E154" s="247"/>
      <c r="F154" s="247"/>
      <c r="G154" s="247"/>
      <c r="H154" s="247"/>
      <c r="I154" s="247"/>
      <c r="J154" s="248"/>
      <c r="K154" s="296">
        <v>111</v>
      </c>
      <c r="L154" s="353" t="s">
        <v>22</v>
      </c>
      <c r="M154" s="340"/>
      <c r="N154" s="339">
        <f>N155</f>
        <v>0</v>
      </c>
      <c r="O154" s="348"/>
      <c r="P154" s="339">
        <f>P155+P158</f>
        <v>0</v>
      </c>
      <c r="Q154" s="348">
        <v>0</v>
      </c>
    </row>
    <row r="155" spans="1:17" s="256" customFormat="1" ht="12.75">
      <c r="A155" s="255"/>
      <c r="B155" s="255" t="s">
        <v>23</v>
      </c>
      <c r="C155" s="390"/>
      <c r="D155" s="250"/>
      <c r="E155" s="250" t="s">
        <v>26</v>
      </c>
      <c r="F155" s="250"/>
      <c r="G155" s="250"/>
      <c r="H155" s="250"/>
      <c r="I155" s="250"/>
      <c r="J155" s="251"/>
      <c r="K155" s="252"/>
      <c r="L155" s="354">
        <v>3</v>
      </c>
      <c r="M155" s="355" t="s">
        <v>24</v>
      </c>
      <c r="N155" s="342">
        <v>0</v>
      </c>
      <c r="O155" s="368"/>
      <c r="P155" s="342">
        <f>P156+P157</f>
        <v>0</v>
      </c>
      <c r="Q155" s="344">
        <v>0</v>
      </c>
    </row>
    <row r="156" spans="1:17" s="256" customFormat="1" ht="12.75">
      <c r="A156" s="255"/>
      <c r="B156" s="255" t="s">
        <v>23</v>
      </c>
      <c r="C156" s="390"/>
      <c r="D156" s="250"/>
      <c r="E156" s="250" t="s">
        <v>26</v>
      </c>
      <c r="F156" s="250"/>
      <c r="G156" s="250"/>
      <c r="H156" s="250"/>
      <c r="I156" s="250"/>
      <c r="J156" s="251"/>
      <c r="K156" s="252"/>
      <c r="L156" s="354">
        <v>34</v>
      </c>
      <c r="M156" s="355" t="s">
        <v>53</v>
      </c>
      <c r="N156" s="342">
        <v>0</v>
      </c>
      <c r="O156" s="368"/>
      <c r="P156" s="342">
        <v>0</v>
      </c>
      <c r="Q156" s="344">
        <v>0</v>
      </c>
    </row>
    <row r="157" spans="1:17" s="256" customFormat="1" ht="12.75">
      <c r="A157" s="255"/>
      <c r="B157" s="255" t="s">
        <v>23</v>
      </c>
      <c r="C157" s="390"/>
      <c r="D157" s="297">
        <v>1</v>
      </c>
      <c r="E157" s="250" t="s">
        <v>26</v>
      </c>
      <c r="F157" s="250"/>
      <c r="G157" s="250"/>
      <c r="H157" s="250"/>
      <c r="I157" s="250"/>
      <c r="J157" s="251"/>
      <c r="K157" s="252"/>
      <c r="L157" s="354">
        <v>342</v>
      </c>
      <c r="M157" s="355" t="s">
        <v>77</v>
      </c>
      <c r="N157" s="342">
        <v>0</v>
      </c>
      <c r="O157" s="368"/>
      <c r="P157" s="342">
        <v>0</v>
      </c>
      <c r="Q157" s="344">
        <v>0</v>
      </c>
    </row>
    <row r="158" spans="1:17" s="256" customFormat="1" ht="12.75">
      <c r="A158" s="255"/>
      <c r="B158" s="255" t="s">
        <v>23</v>
      </c>
      <c r="C158" s="390"/>
      <c r="D158" s="250"/>
      <c r="E158" s="250" t="s">
        <v>26</v>
      </c>
      <c r="F158" s="250"/>
      <c r="G158" s="250" t="s">
        <v>26</v>
      </c>
      <c r="H158" s="250" t="s">
        <v>26</v>
      </c>
      <c r="I158" s="250" t="s">
        <v>26</v>
      </c>
      <c r="J158" s="251" t="s">
        <v>26</v>
      </c>
      <c r="K158" s="252"/>
      <c r="L158" s="354">
        <v>5</v>
      </c>
      <c r="M158" s="355" t="s">
        <v>78</v>
      </c>
      <c r="N158" s="342">
        <v>0</v>
      </c>
      <c r="O158" s="368"/>
      <c r="P158" s="342">
        <f>P160+P159</f>
        <v>0</v>
      </c>
      <c r="Q158" s="344">
        <v>0</v>
      </c>
    </row>
    <row r="159" spans="1:17" s="253" customFormat="1" ht="12.75">
      <c r="A159" s="255"/>
      <c r="B159" s="255" t="s">
        <v>23</v>
      </c>
      <c r="C159" s="390"/>
      <c r="D159" s="250"/>
      <c r="E159" s="250" t="s">
        <v>26</v>
      </c>
      <c r="F159" s="250"/>
      <c r="G159" s="250" t="s">
        <v>26</v>
      </c>
      <c r="H159" s="250" t="s">
        <v>26</v>
      </c>
      <c r="I159" s="250" t="s">
        <v>26</v>
      </c>
      <c r="J159" s="251" t="s">
        <v>26</v>
      </c>
      <c r="K159" s="252"/>
      <c r="L159" s="354">
        <v>54</v>
      </c>
      <c r="M159" s="355" t="s">
        <v>79</v>
      </c>
      <c r="N159" s="342">
        <v>0</v>
      </c>
      <c r="O159" s="368"/>
      <c r="P159" s="342">
        <f>P160</f>
        <v>0</v>
      </c>
      <c r="Q159" s="344">
        <v>0</v>
      </c>
    </row>
    <row r="160" spans="1:17" s="256" customFormat="1" ht="12.75">
      <c r="A160" s="255"/>
      <c r="B160" s="255" t="s">
        <v>23</v>
      </c>
      <c r="C160" s="390"/>
      <c r="D160" s="297">
        <v>1</v>
      </c>
      <c r="E160" s="250" t="s">
        <v>26</v>
      </c>
      <c r="F160" s="250"/>
      <c r="G160" s="297">
        <v>4</v>
      </c>
      <c r="H160" s="250" t="s">
        <v>26</v>
      </c>
      <c r="I160" s="250" t="s">
        <v>26</v>
      </c>
      <c r="J160" s="251" t="s">
        <v>26</v>
      </c>
      <c r="K160" s="252"/>
      <c r="L160" s="354">
        <v>544</v>
      </c>
      <c r="M160" s="355" t="s">
        <v>80</v>
      </c>
      <c r="N160" s="342">
        <v>0</v>
      </c>
      <c r="O160" s="368"/>
      <c r="P160" s="342">
        <v>0</v>
      </c>
      <c r="Q160" s="344">
        <v>0</v>
      </c>
    </row>
    <row r="161" spans="1:17" s="256" customFormat="1" ht="12.75">
      <c r="A161" s="240"/>
      <c r="B161" s="240" t="s">
        <v>14</v>
      </c>
      <c r="C161" s="387" t="s">
        <v>81</v>
      </c>
      <c r="D161" s="241">
        <v>1</v>
      </c>
      <c r="E161" s="241" t="s">
        <v>16</v>
      </c>
      <c r="F161" s="241"/>
      <c r="G161" s="241"/>
      <c r="H161" s="241" t="s">
        <v>16</v>
      </c>
      <c r="I161" s="241"/>
      <c r="J161" s="242" t="s">
        <v>16</v>
      </c>
      <c r="K161" s="240"/>
      <c r="L161" s="452" t="s">
        <v>82</v>
      </c>
      <c r="M161" s="452"/>
      <c r="N161" s="332">
        <f>N162+N167</f>
        <v>25000</v>
      </c>
      <c r="O161" s="333"/>
      <c r="P161" s="360">
        <f>P162+P167</f>
        <v>0</v>
      </c>
      <c r="Q161" s="369">
        <f aca="true" t="shared" si="9" ref="Q161:Q171">P161/N161</f>
        <v>0</v>
      </c>
    </row>
    <row r="162" spans="1:17" ht="12.75">
      <c r="A162" s="299">
        <v>39</v>
      </c>
      <c r="B162" s="243" t="s">
        <v>14</v>
      </c>
      <c r="C162" s="388" t="s">
        <v>83</v>
      </c>
      <c r="D162" s="244">
        <v>1</v>
      </c>
      <c r="E162" s="244" t="s">
        <v>16</v>
      </c>
      <c r="F162" s="244" t="s">
        <v>16</v>
      </c>
      <c r="G162" s="244"/>
      <c r="H162" s="244" t="s">
        <v>16</v>
      </c>
      <c r="I162" s="244" t="s">
        <v>16</v>
      </c>
      <c r="J162" s="245" t="s">
        <v>16</v>
      </c>
      <c r="K162" s="298">
        <v>320</v>
      </c>
      <c r="L162" s="352" t="s">
        <v>84</v>
      </c>
      <c r="M162" s="337"/>
      <c r="N162" s="345">
        <f>N163</f>
        <v>20000</v>
      </c>
      <c r="O162" s="337"/>
      <c r="P162" s="336">
        <f>P163</f>
        <v>0</v>
      </c>
      <c r="Q162" s="370">
        <f t="shared" si="9"/>
        <v>0</v>
      </c>
    </row>
    <row r="163" spans="1:17" ht="12.75">
      <c r="A163" s="246"/>
      <c r="B163" s="246" t="s">
        <v>21</v>
      </c>
      <c r="C163" s="389"/>
      <c r="D163" s="247"/>
      <c r="E163" s="247"/>
      <c r="F163" s="247"/>
      <c r="G163" s="247"/>
      <c r="H163" s="247"/>
      <c r="I163" s="247"/>
      <c r="J163" s="248"/>
      <c r="K163" s="300">
        <v>320</v>
      </c>
      <c r="L163" s="353" t="s">
        <v>85</v>
      </c>
      <c r="M163" s="340"/>
      <c r="N163" s="347">
        <f>N164</f>
        <v>20000</v>
      </c>
      <c r="O163" s="340"/>
      <c r="P163" s="339">
        <f>P164</f>
        <v>0</v>
      </c>
      <c r="Q163" s="348">
        <f t="shared" si="9"/>
        <v>0</v>
      </c>
    </row>
    <row r="164" spans="1:17" ht="12.75">
      <c r="A164" s="249"/>
      <c r="B164" s="249" t="s">
        <v>23</v>
      </c>
      <c r="C164" s="390"/>
      <c r="D164" s="257"/>
      <c r="E164" s="257"/>
      <c r="F164" s="257"/>
      <c r="G164" s="257"/>
      <c r="H164" s="257"/>
      <c r="I164" s="257"/>
      <c r="J164" s="258"/>
      <c r="K164" s="252"/>
      <c r="L164" s="354">
        <v>3</v>
      </c>
      <c r="M164" s="355" t="s">
        <v>24</v>
      </c>
      <c r="N164" s="349">
        <v>20000</v>
      </c>
      <c r="O164" s="343"/>
      <c r="P164" s="342">
        <f>P165</f>
        <v>0</v>
      </c>
      <c r="Q164" s="344">
        <f t="shared" si="9"/>
        <v>0</v>
      </c>
    </row>
    <row r="165" spans="1:17" ht="12.75">
      <c r="A165" s="249"/>
      <c r="B165" s="249" t="s">
        <v>23</v>
      </c>
      <c r="C165" s="390"/>
      <c r="D165" s="250"/>
      <c r="E165" s="250"/>
      <c r="F165" s="250"/>
      <c r="G165" s="250"/>
      <c r="H165" s="250"/>
      <c r="I165" s="250"/>
      <c r="J165" s="251"/>
      <c r="K165" s="252"/>
      <c r="L165" s="354">
        <v>38</v>
      </c>
      <c r="M165" s="355" t="s">
        <v>33</v>
      </c>
      <c r="N165" s="349">
        <v>20000</v>
      </c>
      <c r="O165" s="343"/>
      <c r="P165" s="342">
        <f>P166</f>
        <v>0</v>
      </c>
      <c r="Q165" s="344">
        <f t="shared" si="9"/>
        <v>0</v>
      </c>
    </row>
    <row r="166" spans="1:17" ht="12.75">
      <c r="A166" s="255"/>
      <c r="B166" s="255" t="s">
        <v>23</v>
      </c>
      <c r="C166" s="390"/>
      <c r="D166" s="297">
        <v>1</v>
      </c>
      <c r="E166" s="250" t="s">
        <v>26</v>
      </c>
      <c r="F166" s="250" t="s">
        <v>26</v>
      </c>
      <c r="G166" s="250" t="s">
        <v>26</v>
      </c>
      <c r="H166" s="250" t="s">
        <v>26</v>
      </c>
      <c r="I166" s="250" t="s">
        <v>26</v>
      </c>
      <c r="J166" s="251" t="s">
        <v>26</v>
      </c>
      <c r="K166" s="252"/>
      <c r="L166" s="354">
        <v>381</v>
      </c>
      <c r="M166" s="355" t="s">
        <v>34</v>
      </c>
      <c r="N166" s="349">
        <v>20000</v>
      </c>
      <c r="O166" s="343"/>
      <c r="P166" s="342">
        <v>0</v>
      </c>
      <c r="Q166" s="344">
        <f t="shared" si="9"/>
        <v>0</v>
      </c>
    </row>
    <row r="167" spans="1:17" ht="12.75">
      <c r="A167" s="299">
        <v>49</v>
      </c>
      <c r="B167" s="243" t="s">
        <v>14</v>
      </c>
      <c r="C167" s="388" t="s">
        <v>86</v>
      </c>
      <c r="D167" s="244">
        <v>1</v>
      </c>
      <c r="E167" s="244" t="s">
        <v>16</v>
      </c>
      <c r="F167" s="244" t="s">
        <v>16</v>
      </c>
      <c r="G167" s="244"/>
      <c r="H167" s="244" t="s">
        <v>16</v>
      </c>
      <c r="I167" s="244" t="s">
        <v>16</v>
      </c>
      <c r="J167" s="245" t="s">
        <v>16</v>
      </c>
      <c r="K167" s="298">
        <v>360</v>
      </c>
      <c r="L167" s="352" t="s">
        <v>87</v>
      </c>
      <c r="M167" s="337"/>
      <c r="N167" s="345">
        <f>N168</f>
        <v>5000</v>
      </c>
      <c r="O167" s="337"/>
      <c r="P167" s="336">
        <f>P168</f>
        <v>0</v>
      </c>
      <c r="Q167" s="370">
        <f t="shared" si="9"/>
        <v>0</v>
      </c>
    </row>
    <row r="168" spans="1:17" ht="12.75">
      <c r="A168" s="246"/>
      <c r="B168" s="246" t="s">
        <v>21</v>
      </c>
      <c r="C168" s="389"/>
      <c r="D168" s="247"/>
      <c r="E168" s="247"/>
      <c r="F168" s="247"/>
      <c r="G168" s="247"/>
      <c r="H168" s="247"/>
      <c r="I168" s="247"/>
      <c r="J168" s="248"/>
      <c r="K168" s="300">
        <v>360</v>
      </c>
      <c r="L168" s="353" t="s">
        <v>88</v>
      </c>
      <c r="M168" s="340"/>
      <c r="N168" s="347">
        <f>N169</f>
        <v>5000</v>
      </c>
      <c r="O168" s="340"/>
      <c r="P168" s="339">
        <f>P169</f>
        <v>0</v>
      </c>
      <c r="Q168" s="348">
        <f t="shared" si="9"/>
        <v>0</v>
      </c>
    </row>
    <row r="169" spans="1:17" ht="12.75">
      <c r="A169" s="249"/>
      <c r="B169" s="249" t="s">
        <v>23</v>
      </c>
      <c r="C169" s="396"/>
      <c r="D169" s="426"/>
      <c r="E169" s="426"/>
      <c r="F169" s="426"/>
      <c r="G169" s="426"/>
      <c r="H169" s="426"/>
      <c r="I169" s="426"/>
      <c r="J169" s="427"/>
      <c r="K169" s="415"/>
      <c r="L169" s="354">
        <v>3</v>
      </c>
      <c r="M169" s="355" t="s">
        <v>24</v>
      </c>
      <c r="N169" s="349">
        <v>5000</v>
      </c>
      <c r="O169" s="343"/>
      <c r="P169" s="342">
        <f>P170</f>
        <v>0</v>
      </c>
      <c r="Q169" s="344">
        <f t="shared" si="9"/>
        <v>0</v>
      </c>
    </row>
    <row r="170" spans="1:17" ht="12.75">
      <c r="A170" s="249"/>
      <c r="B170" s="249" t="s">
        <v>23</v>
      </c>
      <c r="C170" s="390"/>
      <c r="D170" s="403"/>
      <c r="E170" s="403"/>
      <c r="F170" s="403"/>
      <c r="G170" s="403"/>
      <c r="H170" s="403"/>
      <c r="I170" s="403"/>
      <c r="J170" s="404"/>
      <c r="K170" s="405"/>
      <c r="L170" s="406">
        <v>38</v>
      </c>
      <c r="M170" s="407" t="s">
        <v>33</v>
      </c>
      <c r="N170" s="410">
        <v>5000</v>
      </c>
      <c r="O170" s="409"/>
      <c r="P170" s="408">
        <f>P171</f>
        <v>0</v>
      </c>
      <c r="Q170" s="411">
        <f t="shared" si="9"/>
        <v>0</v>
      </c>
    </row>
    <row r="171" spans="1:17" ht="12.75">
      <c r="A171" s="255"/>
      <c r="B171" s="255" t="s">
        <v>23</v>
      </c>
      <c r="C171" s="390"/>
      <c r="D171" s="297">
        <v>1</v>
      </c>
      <c r="E171" s="250" t="s">
        <v>26</v>
      </c>
      <c r="F171" s="250" t="s">
        <v>26</v>
      </c>
      <c r="G171" s="250" t="s">
        <v>26</v>
      </c>
      <c r="H171" s="250" t="s">
        <v>26</v>
      </c>
      <c r="I171" s="250" t="s">
        <v>26</v>
      </c>
      <c r="J171" s="251" t="s">
        <v>26</v>
      </c>
      <c r="K171" s="252"/>
      <c r="L171" s="354">
        <v>381</v>
      </c>
      <c r="M171" s="355" t="s">
        <v>34</v>
      </c>
      <c r="N171" s="349">
        <v>5000</v>
      </c>
      <c r="O171" s="343"/>
      <c r="P171" s="342">
        <v>0</v>
      </c>
      <c r="Q171" s="344">
        <f t="shared" si="9"/>
        <v>0</v>
      </c>
    </row>
    <row r="172" spans="1:17" ht="12.75">
      <c r="A172" s="240"/>
      <c r="B172" s="240" t="s">
        <v>14</v>
      </c>
      <c r="C172" s="387" t="s">
        <v>89</v>
      </c>
      <c r="D172" s="241">
        <v>1</v>
      </c>
      <c r="E172" s="241" t="s">
        <v>16</v>
      </c>
      <c r="F172" s="241"/>
      <c r="G172" s="241">
        <v>4</v>
      </c>
      <c r="H172" s="241" t="s">
        <v>16</v>
      </c>
      <c r="I172" s="241" t="s">
        <v>16</v>
      </c>
      <c r="J172" s="242" t="s">
        <v>16</v>
      </c>
      <c r="K172" s="240"/>
      <c r="L172" s="371" t="s">
        <v>381</v>
      </c>
      <c r="M172" s="333"/>
      <c r="N172" s="332">
        <f>N173+N178+N183+N188+N193</f>
        <v>125000</v>
      </c>
      <c r="O172" s="333"/>
      <c r="P172" s="332">
        <f>P173+P178+P183+P188+P193</f>
        <v>74556</v>
      </c>
      <c r="Q172" s="369">
        <f aca="true" t="shared" si="10" ref="Q172:Q177">P172/N172*100</f>
        <v>59.6448</v>
      </c>
    </row>
    <row r="173" spans="1:17" s="253" customFormat="1" ht="12.75">
      <c r="A173" s="299">
        <v>43</v>
      </c>
      <c r="B173" s="243" t="s">
        <v>14</v>
      </c>
      <c r="C173" s="388" t="s">
        <v>90</v>
      </c>
      <c r="D173" s="244">
        <v>1</v>
      </c>
      <c r="E173" s="244"/>
      <c r="F173" s="244"/>
      <c r="G173" s="244"/>
      <c r="H173" s="244"/>
      <c r="I173" s="244"/>
      <c r="J173" s="245"/>
      <c r="K173" s="298">
        <v>911</v>
      </c>
      <c r="L173" s="448" t="s">
        <v>382</v>
      </c>
      <c r="M173" s="449"/>
      <c r="N173" s="345">
        <f>N174</f>
        <v>50000</v>
      </c>
      <c r="O173" s="337"/>
      <c r="P173" s="345">
        <f>P174</f>
        <v>43200</v>
      </c>
      <c r="Q173" s="370">
        <f t="shared" si="10"/>
        <v>86.4</v>
      </c>
    </row>
    <row r="174" spans="1:17" ht="12.75">
      <c r="A174" s="246"/>
      <c r="B174" s="246" t="s">
        <v>21</v>
      </c>
      <c r="C174" s="389"/>
      <c r="D174" s="247"/>
      <c r="E174" s="247"/>
      <c r="F174" s="247"/>
      <c r="G174" s="247"/>
      <c r="H174" s="247"/>
      <c r="I174" s="247"/>
      <c r="J174" s="248"/>
      <c r="K174" s="300">
        <v>911</v>
      </c>
      <c r="L174" s="353" t="s">
        <v>91</v>
      </c>
      <c r="M174" s="340"/>
      <c r="N174" s="347">
        <f>N175</f>
        <v>50000</v>
      </c>
      <c r="O174" s="340"/>
      <c r="P174" s="347">
        <f>P175</f>
        <v>43200</v>
      </c>
      <c r="Q174" s="348">
        <f t="shared" si="10"/>
        <v>86.4</v>
      </c>
    </row>
    <row r="175" spans="1:17" s="253" customFormat="1" ht="12.75">
      <c r="A175" s="249"/>
      <c r="B175" s="249" t="s">
        <v>23</v>
      </c>
      <c r="C175" s="390"/>
      <c r="D175" s="257"/>
      <c r="E175" s="257"/>
      <c r="F175" s="257"/>
      <c r="G175" s="257"/>
      <c r="H175" s="257"/>
      <c r="I175" s="257"/>
      <c r="J175" s="258"/>
      <c r="K175" s="252"/>
      <c r="L175" s="354">
        <v>3</v>
      </c>
      <c r="M175" s="355" t="s">
        <v>24</v>
      </c>
      <c r="N175" s="349">
        <v>50000</v>
      </c>
      <c r="O175" s="343"/>
      <c r="P175" s="349">
        <f>P176</f>
        <v>43200</v>
      </c>
      <c r="Q175" s="344">
        <f t="shared" si="10"/>
        <v>86.4</v>
      </c>
    </row>
    <row r="176" spans="1:17" s="253" customFormat="1" ht="12.75">
      <c r="A176" s="249"/>
      <c r="B176" s="249" t="s">
        <v>23</v>
      </c>
      <c r="C176" s="390"/>
      <c r="D176" s="250"/>
      <c r="E176" s="250"/>
      <c r="F176" s="250"/>
      <c r="G176" s="250"/>
      <c r="H176" s="250"/>
      <c r="I176" s="250"/>
      <c r="J176" s="251"/>
      <c r="K176" s="252"/>
      <c r="L176" s="354">
        <v>38</v>
      </c>
      <c r="M176" s="355" t="s">
        <v>33</v>
      </c>
      <c r="N176" s="349">
        <v>50000</v>
      </c>
      <c r="O176" s="343"/>
      <c r="P176" s="349">
        <f>P177</f>
        <v>43200</v>
      </c>
      <c r="Q176" s="344">
        <f t="shared" si="10"/>
        <v>86.4</v>
      </c>
    </row>
    <row r="177" spans="1:17" s="253" customFormat="1" ht="12.75">
      <c r="A177" s="249"/>
      <c r="B177" s="249" t="s">
        <v>23</v>
      </c>
      <c r="C177" s="390"/>
      <c r="D177" s="297">
        <v>1</v>
      </c>
      <c r="E177" s="250"/>
      <c r="F177" s="250"/>
      <c r="G177" s="250"/>
      <c r="H177" s="250"/>
      <c r="I177" s="250"/>
      <c r="J177" s="251"/>
      <c r="K177" s="252"/>
      <c r="L177" s="354">
        <v>381</v>
      </c>
      <c r="M177" s="355" t="s">
        <v>34</v>
      </c>
      <c r="N177" s="349">
        <v>50000</v>
      </c>
      <c r="O177" s="343"/>
      <c r="P177" s="349">
        <v>43200</v>
      </c>
      <c r="Q177" s="344">
        <f t="shared" si="10"/>
        <v>86.4</v>
      </c>
    </row>
    <row r="178" spans="1:17" s="253" customFormat="1" ht="12.75">
      <c r="A178" s="299">
        <v>50</v>
      </c>
      <c r="B178" s="243" t="s">
        <v>14</v>
      </c>
      <c r="C178" s="388" t="s">
        <v>92</v>
      </c>
      <c r="D178" s="244"/>
      <c r="E178" s="244"/>
      <c r="F178" s="244"/>
      <c r="G178" s="244">
        <v>4</v>
      </c>
      <c r="H178" s="244"/>
      <c r="I178" s="244"/>
      <c r="J178" s="245"/>
      <c r="K178" s="298">
        <v>911</v>
      </c>
      <c r="L178" s="448" t="s">
        <v>383</v>
      </c>
      <c r="M178" s="449"/>
      <c r="N178" s="336">
        <v>0</v>
      </c>
      <c r="O178" s="367"/>
      <c r="P178" s="336">
        <f>P179</f>
        <v>0</v>
      </c>
      <c r="Q178" s="370">
        <v>0</v>
      </c>
    </row>
    <row r="179" spans="1:17" ht="12.75">
      <c r="A179" s="246"/>
      <c r="B179" s="246" t="s">
        <v>21</v>
      </c>
      <c r="C179" s="389"/>
      <c r="D179" s="247"/>
      <c r="E179" s="247"/>
      <c r="F179" s="247"/>
      <c r="G179" s="247"/>
      <c r="H179" s="247"/>
      <c r="I179" s="247"/>
      <c r="J179" s="248"/>
      <c r="K179" s="300">
        <v>911</v>
      </c>
      <c r="L179" s="353" t="s">
        <v>91</v>
      </c>
      <c r="M179" s="340"/>
      <c r="N179" s="339">
        <v>0</v>
      </c>
      <c r="O179" s="348"/>
      <c r="P179" s="339">
        <f>P180</f>
        <v>0</v>
      </c>
      <c r="Q179" s="348">
        <v>0</v>
      </c>
    </row>
    <row r="180" spans="1:17" s="253" customFormat="1" ht="12.75">
      <c r="A180" s="249"/>
      <c r="B180" s="249" t="s">
        <v>23</v>
      </c>
      <c r="C180" s="390"/>
      <c r="D180" s="257"/>
      <c r="E180" s="257"/>
      <c r="F180" s="257"/>
      <c r="G180" s="257"/>
      <c r="H180" s="257"/>
      <c r="I180" s="257"/>
      <c r="J180" s="258"/>
      <c r="K180" s="252"/>
      <c r="L180" s="354">
        <v>4</v>
      </c>
      <c r="M180" s="355" t="s">
        <v>93</v>
      </c>
      <c r="N180" s="342">
        <v>0</v>
      </c>
      <c r="O180" s="368"/>
      <c r="P180" s="342">
        <f>P181</f>
        <v>0</v>
      </c>
      <c r="Q180" s="344">
        <v>0</v>
      </c>
    </row>
    <row r="181" spans="1:17" s="253" customFormat="1" ht="12.75">
      <c r="A181" s="249"/>
      <c r="B181" s="249" t="s">
        <v>23</v>
      </c>
      <c r="C181" s="390"/>
      <c r="D181" s="250"/>
      <c r="E181" s="250"/>
      <c r="F181" s="250"/>
      <c r="G181" s="250"/>
      <c r="H181" s="250"/>
      <c r="I181" s="250"/>
      <c r="J181" s="251"/>
      <c r="K181" s="252"/>
      <c r="L181" s="354">
        <v>42</v>
      </c>
      <c r="M181" s="355" t="s">
        <v>94</v>
      </c>
      <c r="N181" s="342">
        <v>0</v>
      </c>
      <c r="O181" s="368"/>
      <c r="P181" s="342">
        <f>P182</f>
        <v>0</v>
      </c>
      <c r="Q181" s="344">
        <v>0</v>
      </c>
    </row>
    <row r="182" spans="1:17" s="253" customFormat="1" ht="12.75">
      <c r="A182" s="249"/>
      <c r="B182" s="249" t="s">
        <v>23</v>
      </c>
      <c r="C182" s="390"/>
      <c r="D182" s="250"/>
      <c r="E182" s="250"/>
      <c r="F182" s="250"/>
      <c r="G182" s="297">
        <v>4</v>
      </c>
      <c r="H182" s="250"/>
      <c r="I182" s="250"/>
      <c r="J182" s="251"/>
      <c r="K182" s="252"/>
      <c r="L182" s="354">
        <v>421</v>
      </c>
      <c r="M182" s="355" t="s">
        <v>95</v>
      </c>
      <c r="N182" s="342">
        <v>0</v>
      </c>
      <c r="O182" s="368"/>
      <c r="P182" s="342">
        <v>0</v>
      </c>
      <c r="Q182" s="344">
        <v>0</v>
      </c>
    </row>
    <row r="183" spans="1:17" s="253" customFormat="1" ht="12.75">
      <c r="A183" s="299">
        <v>66</v>
      </c>
      <c r="B183" s="243" t="s">
        <v>14</v>
      </c>
      <c r="C183" s="388" t="s">
        <v>96</v>
      </c>
      <c r="D183" s="244">
        <v>1</v>
      </c>
      <c r="E183" s="244"/>
      <c r="F183" s="244"/>
      <c r="G183" s="244">
        <v>4</v>
      </c>
      <c r="H183" s="244"/>
      <c r="I183" s="244"/>
      <c r="J183" s="245"/>
      <c r="K183" s="298">
        <v>912</v>
      </c>
      <c r="L183" s="448" t="s">
        <v>369</v>
      </c>
      <c r="M183" s="449"/>
      <c r="N183" s="336">
        <v>0</v>
      </c>
      <c r="O183" s="367"/>
      <c r="P183" s="336">
        <f>P184</f>
        <v>0</v>
      </c>
      <c r="Q183" s="370">
        <v>0</v>
      </c>
    </row>
    <row r="184" spans="1:17" ht="12.75">
      <c r="A184" s="246"/>
      <c r="B184" s="246" t="s">
        <v>21</v>
      </c>
      <c r="C184" s="389"/>
      <c r="D184" s="247"/>
      <c r="E184" s="247"/>
      <c r="F184" s="247"/>
      <c r="G184" s="247"/>
      <c r="H184" s="247"/>
      <c r="I184" s="247"/>
      <c r="J184" s="248"/>
      <c r="K184" s="300">
        <v>912</v>
      </c>
      <c r="L184" s="353" t="s">
        <v>97</v>
      </c>
      <c r="M184" s="340"/>
      <c r="N184" s="339">
        <v>0</v>
      </c>
      <c r="O184" s="348"/>
      <c r="P184" s="339">
        <f>P185</f>
        <v>0</v>
      </c>
      <c r="Q184" s="348">
        <v>0</v>
      </c>
    </row>
    <row r="185" spans="1:17" s="253" customFormat="1" ht="12.75">
      <c r="A185" s="249"/>
      <c r="B185" s="249" t="s">
        <v>23</v>
      </c>
      <c r="C185" s="390"/>
      <c r="D185" s="257"/>
      <c r="E185" s="257"/>
      <c r="F185" s="257"/>
      <c r="G185" s="257"/>
      <c r="H185" s="257"/>
      <c r="I185" s="257"/>
      <c r="J185" s="258"/>
      <c r="K185" s="252"/>
      <c r="L185" s="354">
        <v>3</v>
      </c>
      <c r="M185" s="355" t="s">
        <v>24</v>
      </c>
      <c r="N185" s="342">
        <v>0</v>
      </c>
      <c r="O185" s="368"/>
      <c r="P185" s="342">
        <f>P186</f>
        <v>0</v>
      </c>
      <c r="Q185" s="344">
        <v>0</v>
      </c>
    </row>
    <row r="186" spans="1:17" s="253" customFormat="1" ht="12.75">
      <c r="A186" s="249"/>
      <c r="B186" s="249" t="s">
        <v>23</v>
      </c>
      <c r="C186" s="390"/>
      <c r="D186" s="250"/>
      <c r="E186" s="250"/>
      <c r="F186" s="250"/>
      <c r="G186" s="250"/>
      <c r="H186" s="250"/>
      <c r="I186" s="250"/>
      <c r="J186" s="251"/>
      <c r="K186" s="252"/>
      <c r="L186" s="354">
        <v>38</v>
      </c>
      <c r="M186" s="355" t="s">
        <v>33</v>
      </c>
      <c r="N186" s="342">
        <v>0</v>
      </c>
      <c r="O186" s="368"/>
      <c r="P186" s="342">
        <f>P187</f>
        <v>0</v>
      </c>
      <c r="Q186" s="344">
        <v>0</v>
      </c>
    </row>
    <row r="187" spans="1:17" s="253" customFormat="1" ht="12.75">
      <c r="A187" s="255"/>
      <c r="B187" s="255" t="s">
        <v>23</v>
      </c>
      <c r="C187" s="390"/>
      <c r="D187" s="297">
        <v>1</v>
      </c>
      <c r="E187" s="250"/>
      <c r="F187" s="250"/>
      <c r="G187" s="297">
        <v>4</v>
      </c>
      <c r="H187" s="250"/>
      <c r="I187" s="250"/>
      <c r="J187" s="251"/>
      <c r="K187" s="252"/>
      <c r="L187" s="354">
        <v>382</v>
      </c>
      <c r="M187" s="355" t="s">
        <v>98</v>
      </c>
      <c r="N187" s="342">
        <v>0</v>
      </c>
      <c r="O187" s="368"/>
      <c r="P187" s="342">
        <v>0</v>
      </c>
      <c r="Q187" s="344">
        <v>0</v>
      </c>
    </row>
    <row r="188" spans="1:17" s="253" customFormat="1" ht="12.75">
      <c r="A188" s="299">
        <v>34</v>
      </c>
      <c r="B188" s="243" t="s">
        <v>14</v>
      </c>
      <c r="C188" s="388" t="s">
        <v>99</v>
      </c>
      <c r="D188" s="244">
        <v>1</v>
      </c>
      <c r="E188" s="244" t="s">
        <v>16</v>
      </c>
      <c r="F188" s="244" t="s">
        <v>16</v>
      </c>
      <c r="G188" s="244"/>
      <c r="H188" s="244" t="s">
        <v>16</v>
      </c>
      <c r="I188" s="244" t="s">
        <v>16</v>
      </c>
      <c r="J188" s="245" t="s">
        <v>16</v>
      </c>
      <c r="K188" s="298">
        <v>92</v>
      </c>
      <c r="L188" s="448" t="s">
        <v>100</v>
      </c>
      <c r="M188" s="449"/>
      <c r="N188" s="345">
        <f>N189</f>
        <v>50000</v>
      </c>
      <c r="O188" s="337"/>
      <c r="P188" s="345">
        <f>P189</f>
        <v>18656</v>
      </c>
      <c r="Q188" s="346">
        <f aca="true" t="shared" si="11" ref="Q188:Q198">P188/N188*100</f>
        <v>37.312</v>
      </c>
    </row>
    <row r="189" spans="1:17" ht="12.75">
      <c r="A189" s="246"/>
      <c r="B189" s="246" t="s">
        <v>21</v>
      </c>
      <c r="C189" s="389"/>
      <c r="D189" s="247"/>
      <c r="E189" s="247"/>
      <c r="F189" s="247"/>
      <c r="G189" s="247"/>
      <c r="H189" s="247"/>
      <c r="I189" s="247"/>
      <c r="J189" s="248"/>
      <c r="K189" s="300">
        <v>92</v>
      </c>
      <c r="L189" s="353" t="s">
        <v>101</v>
      </c>
      <c r="M189" s="340"/>
      <c r="N189" s="347">
        <f>N190</f>
        <v>50000</v>
      </c>
      <c r="O189" s="340"/>
      <c r="P189" s="347">
        <f>P190</f>
        <v>18656</v>
      </c>
      <c r="Q189" s="348">
        <f t="shared" si="11"/>
        <v>37.312</v>
      </c>
    </row>
    <row r="190" spans="1:17" s="253" customFormat="1" ht="12.75">
      <c r="A190" s="249"/>
      <c r="B190" s="249" t="s">
        <v>23</v>
      </c>
      <c r="C190" s="390"/>
      <c r="D190" s="257"/>
      <c r="E190" s="257"/>
      <c r="F190" s="257"/>
      <c r="G190" s="257"/>
      <c r="H190" s="257"/>
      <c r="I190" s="257"/>
      <c r="J190" s="258"/>
      <c r="K190" s="252"/>
      <c r="L190" s="354">
        <v>3</v>
      </c>
      <c r="M190" s="355" t="s">
        <v>24</v>
      </c>
      <c r="N190" s="349">
        <v>50000</v>
      </c>
      <c r="O190" s="343"/>
      <c r="P190" s="349">
        <f>P191</f>
        <v>18656</v>
      </c>
      <c r="Q190" s="344">
        <f t="shared" si="11"/>
        <v>37.312</v>
      </c>
    </row>
    <row r="191" spans="1:17" s="253" customFormat="1" ht="12.75">
      <c r="A191" s="249"/>
      <c r="B191" s="249" t="s">
        <v>23</v>
      </c>
      <c r="C191" s="390"/>
      <c r="D191" s="250"/>
      <c r="E191" s="250"/>
      <c r="F191" s="250"/>
      <c r="G191" s="250"/>
      <c r="H191" s="250"/>
      <c r="I191" s="250"/>
      <c r="J191" s="251"/>
      <c r="K191" s="252"/>
      <c r="L191" s="354">
        <v>37</v>
      </c>
      <c r="M191" s="355" t="s">
        <v>102</v>
      </c>
      <c r="N191" s="349">
        <v>50000</v>
      </c>
      <c r="O191" s="343"/>
      <c r="P191" s="349">
        <f>P192</f>
        <v>18656</v>
      </c>
      <c r="Q191" s="344">
        <f t="shared" si="11"/>
        <v>37.312</v>
      </c>
    </row>
    <row r="192" spans="1:17" s="253" customFormat="1" ht="12.75">
      <c r="A192" s="255"/>
      <c r="B192" s="255" t="s">
        <v>23</v>
      </c>
      <c r="C192" s="390"/>
      <c r="D192" s="297">
        <v>1</v>
      </c>
      <c r="E192" s="250" t="s">
        <v>26</v>
      </c>
      <c r="F192" s="250" t="s">
        <v>26</v>
      </c>
      <c r="G192" s="250"/>
      <c r="H192" s="250" t="s">
        <v>26</v>
      </c>
      <c r="I192" s="250" t="s">
        <v>26</v>
      </c>
      <c r="J192" s="251" t="s">
        <v>26</v>
      </c>
      <c r="K192" s="252"/>
      <c r="L192" s="354">
        <v>372</v>
      </c>
      <c r="M192" s="355" t="s">
        <v>103</v>
      </c>
      <c r="N192" s="349">
        <v>50000</v>
      </c>
      <c r="O192" s="343"/>
      <c r="P192" s="349">
        <v>18656</v>
      </c>
      <c r="Q192" s="344">
        <f t="shared" si="11"/>
        <v>37.312</v>
      </c>
    </row>
    <row r="193" spans="1:17" s="253" customFormat="1" ht="12.75">
      <c r="A193" s="299">
        <v>46</v>
      </c>
      <c r="B193" s="243" t="s">
        <v>14</v>
      </c>
      <c r="C193" s="388" t="s">
        <v>104</v>
      </c>
      <c r="D193" s="244">
        <v>1</v>
      </c>
      <c r="E193" s="244" t="s">
        <v>16</v>
      </c>
      <c r="F193" s="244" t="s">
        <v>16</v>
      </c>
      <c r="G193" s="244"/>
      <c r="H193" s="244" t="s">
        <v>16</v>
      </c>
      <c r="I193" s="244" t="s">
        <v>16</v>
      </c>
      <c r="J193" s="245" t="s">
        <v>16</v>
      </c>
      <c r="K193" s="298">
        <v>94</v>
      </c>
      <c r="L193" s="448" t="s">
        <v>105</v>
      </c>
      <c r="M193" s="449"/>
      <c r="N193" s="345">
        <f>N194</f>
        <v>25000</v>
      </c>
      <c r="O193" s="337"/>
      <c r="P193" s="345">
        <f>P194</f>
        <v>12700</v>
      </c>
      <c r="Q193" s="346">
        <f t="shared" si="11"/>
        <v>50.8</v>
      </c>
    </row>
    <row r="194" spans="1:17" ht="12.75">
      <c r="A194" s="246"/>
      <c r="B194" s="246" t="s">
        <v>21</v>
      </c>
      <c r="C194" s="389"/>
      <c r="D194" s="247"/>
      <c r="E194" s="247"/>
      <c r="F194" s="247"/>
      <c r="G194" s="247"/>
      <c r="H194" s="247"/>
      <c r="I194" s="247"/>
      <c r="J194" s="248"/>
      <c r="K194" s="300">
        <v>94</v>
      </c>
      <c r="L194" s="353" t="s">
        <v>106</v>
      </c>
      <c r="M194" s="340"/>
      <c r="N194" s="347">
        <f>N195</f>
        <v>25000</v>
      </c>
      <c r="O194" s="340"/>
      <c r="P194" s="347">
        <f>P195</f>
        <v>12700</v>
      </c>
      <c r="Q194" s="348">
        <f t="shared" si="11"/>
        <v>50.8</v>
      </c>
    </row>
    <row r="195" spans="1:17" s="253" customFormat="1" ht="12.75">
      <c r="A195" s="249"/>
      <c r="B195" s="249" t="s">
        <v>23</v>
      </c>
      <c r="C195" s="390"/>
      <c r="D195" s="257"/>
      <c r="E195" s="257"/>
      <c r="F195" s="257"/>
      <c r="G195" s="257"/>
      <c r="H195" s="257"/>
      <c r="I195" s="257"/>
      <c r="J195" s="258"/>
      <c r="K195" s="252"/>
      <c r="L195" s="354">
        <v>3</v>
      </c>
      <c r="M195" s="372" t="s">
        <v>24</v>
      </c>
      <c r="N195" s="349">
        <v>25000</v>
      </c>
      <c r="O195" s="343"/>
      <c r="P195" s="349">
        <f>P196</f>
        <v>12700</v>
      </c>
      <c r="Q195" s="344">
        <f t="shared" si="11"/>
        <v>50.8</v>
      </c>
    </row>
    <row r="196" spans="1:17" s="253" customFormat="1" ht="12.75">
      <c r="A196" s="249"/>
      <c r="B196" s="249" t="s">
        <v>23</v>
      </c>
      <c r="C196" s="390"/>
      <c r="D196" s="250"/>
      <c r="E196" s="250"/>
      <c r="F196" s="250"/>
      <c r="G196" s="250"/>
      <c r="H196" s="250"/>
      <c r="I196" s="250"/>
      <c r="J196" s="251"/>
      <c r="K196" s="252"/>
      <c r="L196" s="354">
        <v>37</v>
      </c>
      <c r="M196" s="355" t="s">
        <v>102</v>
      </c>
      <c r="N196" s="349">
        <v>25000</v>
      </c>
      <c r="O196" s="343"/>
      <c r="P196" s="349">
        <f>P197</f>
        <v>12700</v>
      </c>
      <c r="Q196" s="344">
        <f t="shared" si="11"/>
        <v>50.8</v>
      </c>
    </row>
    <row r="197" spans="1:17" s="253" customFormat="1" ht="12.75">
      <c r="A197" s="255"/>
      <c r="B197" s="255" t="s">
        <v>23</v>
      </c>
      <c r="C197" s="390"/>
      <c r="D197" s="297">
        <v>1</v>
      </c>
      <c r="E197" s="250" t="s">
        <v>26</v>
      </c>
      <c r="F197" s="250" t="s">
        <v>26</v>
      </c>
      <c r="G197" s="250"/>
      <c r="H197" s="250" t="s">
        <v>26</v>
      </c>
      <c r="I197" s="250" t="s">
        <v>26</v>
      </c>
      <c r="J197" s="251" t="s">
        <v>26</v>
      </c>
      <c r="K197" s="252"/>
      <c r="L197" s="354">
        <v>372</v>
      </c>
      <c r="M197" s="355" t="s">
        <v>103</v>
      </c>
      <c r="N197" s="349">
        <v>25000</v>
      </c>
      <c r="O197" s="343"/>
      <c r="P197" s="349">
        <v>12700</v>
      </c>
      <c r="Q197" s="344">
        <f t="shared" si="11"/>
        <v>50.8</v>
      </c>
    </row>
    <row r="198" spans="1:17" s="256" customFormat="1" ht="12.75">
      <c r="A198" s="240"/>
      <c r="B198" s="240" t="s">
        <v>14</v>
      </c>
      <c r="C198" s="387" t="s">
        <v>107</v>
      </c>
      <c r="D198" s="241">
        <v>1</v>
      </c>
      <c r="E198" s="241"/>
      <c r="F198" s="241">
        <v>3</v>
      </c>
      <c r="G198" s="241">
        <v>4</v>
      </c>
      <c r="H198" s="241" t="s">
        <v>16</v>
      </c>
      <c r="I198" s="241" t="s">
        <v>16</v>
      </c>
      <c r="J198" s="242" t="s">
        <v>16</v>
      </c>
      <c r="K198" s="240"/>
      <c r="L198" s="371" t="s">
        <v>108</v>
      </c>
      <c r="M198" s="333"/>
      <c r="N198" s="332">
        <f>N199+N204+N209+N214+N219+N224+N234+N229</f>
        <v>880000</v>
      </c>
      <c r="O198" s="333"/>
      <c r="P198" s="332">
        <f>P199+P204+P209+P214+P219+P229+P234</f>
        <v>44251</v>
      </c>
      <c r="Q198" s="369">
        <f t="shared" si="11"/>
        <v>5.028522727272727</v>
      </c>
    </row>
    <row r="199" spans="1:17" s="256" customFormat="1" ht="12.75">
      <c r="A199" s="299">
        <v>18</v>
      </c>
      <c r="B199" s="243" t="s">
        <v>14</v>
      </c>
      <c r="C199" s="388" t="s">
        <v>109</v>
      </c>
      <c r="D199" s="244">
        <v>1</v>
      </c>
      <c r="E199" s="244" t="s">
        <v>16</v>
      </c>
      <c r="F199" s="244">
        <v>3</v>
      </c>
      <c r="G199" s="244" t="s">
        <v>16</v>
      </c>
      <c r="H199" s="244" t="s">
        <v>16</v>
      </c>
      <c r="I199" s="244" t="s">
        <v>16</v>
      </c>
      <c r="J199" s="245" t="s">
        <v>16</v>
      </c>
      <c r="K199" s="298">
        <v>660</v>
      </c>
      <c r="L199" s="448" t="s">
        <v>354</v>
      </c>
      <c r="M199" s="449"/>
      <c r="N199" s="345">
        <f>N200</f>
        <v>250000</v>
      </c>
      <c r="O199" s="337"/>
      <c r="P199" s="336">
        <f>P200</f>
        <v>0</v>
      </c>
      <c r="Q199" s="370">
        <f>0</f>
        <v>0</v>
      </c>
    </row>
    <row r="200" spans="1:17" s="253" customFormat="1" ht="12.75">
      <c r="A200" s="246"/>
      <c r="B200" s="246" t="s">
        <v>21</v>
      </c>
      <c r="C200" s="389"/>
      <c r="D200" s="247"/>
      <c r="E200" s="247"/>
      <c r="F200" s="247"/>
      <c r="G200" s="247"/>
      <c r="H200" s="247"/>
      <c r="I200" s="247"/>
      <c r="J200" s="248"/>
      <c r="K200" s="300">
        <v>660</v>
      </c>
      <c r="L200" s="353" t="s">
        <v>110</v>
      </c>
      <c r="M200" s="340"/>
      <c r="N200" s="347">
        <f>N201</f>
        <v>250000</v>
      </c>
      <c r="O200" s="340"/>
      <c r="P200" s="339">
        <f>P201</f>
        <v>0</v>
      </c>
      <c r="Q200" s="348">
        <f aca="true" t="shared" si="12" ref="Q200:Q223">P200/N200</f>
        <v>0</v>
      </c>
    </row>
    <row r="201" spans="1:17" s="256" customFormat="1" ht="12.75">
      <c r="A201" s="249"/>
      <c r="B201" s="249" t="s">
        <v>23</v>
      </c>
      <c r="C201" s="390"/>
      <c r="D201" s="257"/>
      <c r="E201" s="257"/>
      <c r="F201" s="257"/>
      <c r="G201" s="257"/>
      <c r="H201" s="257"/>
      <c r="I201" s="257"/>
      <c r="J201" s="258"/>
      <c r="K201" s="252"/>
      <c r="L201" s="354">
        <v>3</v>
      </c>
      <c r="M201" s="355" t="s">
        <v>24</v>
      </c>
      <c r="N201" s="349">
        <v>250000</v>
      </c>
      <c r="O201" s="343"/>
      <c r="P201" s="342">
        <f>P202</f>
        <v>0</v>
      </c>
      <c r="Q201" s="344">
        <f t="shared" si="12"/>
        <v>0</v>
      </c>
    </row>
    <row r="202" spans="1:17" s="256" customFormat="1" ht="12.75">
      <c r="A202" s="249"/>
      <c r="B202" s="249" t="s">
        <v>23</v>
      </c>
      <c r="C202" s="390"/>
      <c r="D202" s="250"/>
      <c r="E202" s="250"/>
      <c r="F202" s="250"/>
      <c r="G202" s="250"/>
      <c r="H202" s="250"/>
      <c r="I202" s="250"/>
      <c r="J202" s="251"/>
      <c r="K202" s="252"/>
      <c r="L202" s="354">
        <v>32</v>
      </c>
      <c r="M202" s="355" t="s">
        <v>25</v>
      </c>
      <c r="N202" s="349">
        <v>250000</v>
      </c>
      <c r="O202" s="343"/>
      <c r="P202" s="342">
        <f>P203</f>
        <v>0</v>
      </c>
      <c r="Q202" s="344">
        <f t="shared" si="12"/>
        <v>0</v>
      </c>
    </row>
    <row r="203" spans="1:17" s="256" customFormat="1" ht="12.75">
      <c r="A203" s="255"/>
      <c r="B203" s="255" t="s">
        <v>23</v>
      </c>
      <c r="C203" s="390"/>
      <c r="D203" s="297">
        <v>1</v>
      </c>
      <c r="E203" s="250" t="s">
        <v>26</v>
      </c>
      <c r="F203" s="297">
        <v>3</v>
      </c>
      <c r="G203" s="250" t="s">
        <v>26</v>
      </c>
      <c r="H203" s="250" t="s">
        <v>26</v>
      </c>
      <c r="I203" s="250" t="s">
        <v>26</v>
      </c>
      <c r="J203" s="251" t="s">
        <v>26</v>
      </c>
      <c r="K203" s="252"/>
      <c r="L203" s="354">
        <v>323</v>
      </c>
      <c r="M203" s="355" t="s">
        <v>68</v>
      </c>
      <c r="N203" s="363">
        <v>250000</v>
      </c>
      <c r="O203" s="364"/>
      <c r="P203" s="342">
        <v>0</v>
      </c>
      <c r="Q203" s="344">
        <f t="shared" si="12"/>
        <v>0</v>
      </c>
    </row>
    <row r="204" spans="1:17" s="256" customFormat="1" ht="12.75">
      <c r="A204" s="299">
        <v>11</v>
      </c>
      <c r="B204" s="243" t="s">
        <v>14</v>
      </c>
      <c r="C204" s="388" t="s">
        <v>111</v>
      </c>
      <c r="D204" s="244"/>
      <c r="E204" s="244" t="s">
        <v>16</v>
      </c>
      <c r="F204" s="244">
        <v>3</v>
      </c>
      <c r="G204" s="244" t="s">
        <v>16</v>
      </c>
      <c r="H204" s="244" t="s">
        <v>16</v>
      </c>
      <c r="I204" s="244" t="s">
        <v>16</v>
      </c>
      <c r="J204" s="245" t="s">
        <v>16</v>
      </c>
      <c r="K204" s="298">
        <v>660</v>
      </c>
      <c r="L204" s="448" t="s">
        <v>112</v>
      </c>
      <c r="M204" s="449"/>
      <c r="N204" s="345">
        <f>N205</f>
        <v>40000</v>
      </c>
      <c r="O204" s="337"/>
      <c r="P204" s="345">
        <f>P205</f>
        <v>25840</v>
      </c>
      <c r="Q204" s="346">
        <f aca="true" t="shared" si="13" ref="Q204:Q213">P204/N204*100</f>
        <v>64.60000000000001</v>
      </c>
    </row>
    <row r="205" spans="1:17" s="253" customFormat="1" ht="12.75">
      <c r="A205" s="246"/>
      <c r="B205" s="246" t="s">
        <v>21</v>
      </c>
      <c r="C205" s="389"/>
      <c r="D205" s="247"/>
      <c r="E205" s="247"/>
      <c r="F205" s="247"/>
      <c r="G205" s="247"/>
      <c r="H205" s="247"/>
      <c r="I205" s="247"/>
      <c r="J205" s="248"/>
      <c r="K205" s="300">
        <v>660</v>
      </c>
      <c r="L205" s="353" t="s">
        <v>113</v>
      </c>
      <c r="M205" s="340"/>
      <c r="N205" s="347">
        <f>N206</f>
        <v>40000</v>
      </c>
      <c r="O205" s="340"/>
      <c r="P205" s="347">
        <f>P206</f>
        <v>25840</v>
      </c>
      <c r="Q205" s="348">
        <f t="shared" si="13"/>
        <v>64.60000000000001</v>
      </c>
    </row>
    <row r="206" spans="1:17" s="256" customFormat="1" ht="12.75">
      <c r="A206" s="249"/>
      <c r="B206" s="249" t="s">
        <v>23</v>
      </c>
      <c r="C206" s="390"/>
      <c r="D206" s="257"/>
      <c r="E206" s="257"/>
      <c r="F206" s="257"/>
      <c r="G206" s="257"/>
      <c r="H206" s="257"/>
      <c r="I206" s="257"/>
      <c r="J206" s="258"/>
      <c r="K206" s="252"/>
      <c r="L206" s="354">
        <v>3</v>
      </c>
      <c r="M206" s="355" t="s">
        <v>24</v>
      </c>
      <c r="N206" s="349">
        <v>40000</v>
      </c>
      <c r="O206" s="343"/>
      <c r="P206" s="349">
        <f>P207</f>
        <v>25840</v>
      </c>
      <c r="Q206" s="344">
        <f t="shared" si="13"/>
        <v>64.60000000000001</v>
      </c>
    </row>
    <row r="207" spans="1:17" s="256" customFormat="1" ht="12.75">
      <c r="A207" s="249"/>
      <c r="B207" s="249" t="s">
        <v>23</v>
      </c>
      <c r="C207" s="390"/>
      <c r="D207" s="250"/>
      <c r="E207" s="250"/>
      <c r="F207" s="250"/>
      <c r="G207" s="250"/>
      <c r="H207" s="250"/>
      <c r="I207" s="250"/>
      <c r="J207" s="251"/>
      <c r="K207" s="252"/>
      <c r="L207" s="354">
        <v>32</v>
      </c>
      <c r="M207" s="355" t="s">
        <v>25</v>
      </c>
      <c r="N207" s="349">
        <v>40000</v>
      </c>
      <c r="O207" s="343"/>
      <c r="P207" s="349">
        <f>P208</f>
        <v>25840</v>
      </c>
      <c r="Q207" s="344">
        <f t="shared" si="13"/>
        <v>64.60000000000001</v>
      </c>
    </row>
    <row r="208" spans="1:17" s="256" customFormat="1" ht="12.75">
      <c r="A208" s="255"/>
      <c r="B208" s="255" t="s">
        <v>23</v>
      </c>
      <c r="C208" s="390"/>
      <c r="D208" s="250"/>
      <c r="E208" s="250" t="s">
        <v>26</v>
      </c>
      <c r="F208" s="297">
        <v>3</v>
      </c>
      <c r="G208" s="250" t="s">
        <v>26</v>
      </c>
      <c r="H208" s="250" t="s">
        <v>26</v>
      </c>
      <c r="I208" s="250" t="s">
        <v>26</v>
      </c>
      <c r="J208" s="251" t="s">
        <v>26</v>
      </c>
      <c r="K208" s="252"/>
      <c r="L208" s="354">
        <v>322</v>
      </c>
      <c r="M208" s="355" t="s">
        <v>28</v>
      </c>
      <c r="N208" s="363">
        <v>40000</v>
      </c>
      <c r="O208" s="364"/>
      <c r="P208" s="349">
        <v>25840</v>
      </c>
      <c r="Q208" s="344">
        <f t="shared" si="13"/>
        <v>64.60000000000001</v>
      </c>
    </row>
    <row r="209" spans="1:17" s="256" customFormat="1" ht="12.75">
      <c r="A209" s="243" t="s">
        <v>60</v>
      </c>
      <c r="B209" s="243" t="s">
        <v>14</v>
      </c>
      <c r="C209" s="388" t="s">
        <v>114</v>
      </c>
      <c r="D209" s="244"/>
      <c r="E209" s="244" t="s">
        <v>16</v>
      </c>
      <c r="F209" s="244">
        <v>3</v>
      </c>
      <c r="G209" s="244" t="s">
        <v>16</v>
      </c>
      <c r="H209" s="244" t="s">
        <v>16</v>
      </c>
      <c r="I209" s="244" t="s">
        <v>16</v>
      </c>
      <c r="J209" s="245" t="s">
        <v>16</v>
      </c>
      <c r="K209" s="298">
        <v>640</v>
      </c>
      <c r="L209" s="448" t="s">
        <v>115</v>
      </c>
      <c r="M209" s="449"/>
      <c r="N209" s="345">
        <f>N210</f>
        <v>40000</v>
      </c>
      <c r="O209" s="337"/>
      <c r="P209" s="345">
        <f>P210</f>
        <v>18411</v>
      </c>
      <c r="Q209" s="346">
        <f t="shared" si="13"/>
        <v>46.027499999999996</v>
      </c>
    </row>
    <row r="210" spans="1:17" s="253" customFormat="1" ht="12.75">
      <c r="A210" s="246"/>
      <c r="B210" s="246" t="s">
        <v>21</v>
      </c>
      <c r="C210" s="389"/>
      <c r="D210" s="247"/>
      <c r="E210" s="247"/>
      <c r="F210" s="247"/>
      <c r="G210" s="247"/>
      <c r="H210" s="247"/>
      <c r="I210" s="247"/>
      <c r="J210" s="248"/>
      <c r="K210" s="300">
        <v>640</v>
      </c>
      <c r="L210" s="353" t="s">
        <v>113</v>
      </c>
      <c r="M210" s="340"/>
      <c r="N210" s="347">
        <f>N211</f>
        <v>40000</v>
      </c>
      <c r="O210" s="340"/>
      <c r="P210" s="347">
        <f>P211</f>
        <v>18411</v>
      </c>
      <c r="Q210" s="348">
        <f t="shared" si="13"/>
        <v>46.027499999999996</v>
      </c>
    </row>
    <row r="211" spans="1:17" s="256" customFormat="1" ht="12.75">
      <c r="A211" s="249"/>
      <c r="B211" s="249" t="s">
        <v>23</v>
      </c>
      <c r="C211" s="390"/>
      <c r="D211" s="257"/>
      <c r="E211" s="257"/>
      <c r="F211" s="257"/>
      <c r="G211" s="257"/>
      <c r="H211" s="257"/>
      <c r="I211" s="257"/>
      <c r="J211" s="258"/>
      <c r="K211" s="252"/>
      <c r="L211" s="354">
        <v>3</v>
      </c>
      <c r="M211" s="355" t="s">
        <v>24</v>
      </c>
      <c r="N211" s="349">
        <v>40000</v>
      </c>
      <c r="O211" s="343"/>
      <c r="P211" s="349">
        <f>P212</f>
        <v>18411</v>
      </c>
      <c r="Q211" s="344">
        <f t="shared" si="13"/>
        <v>46.027499999999996</v>
      </c>
    </row>
    <row r="212" spans="1:17" s="256" customFormat="1" ht="12.75">
      <c r="A212" s="249"/>
      <c r="B212" s="249" t="s">
        <v>23</v>
      </c>
      <c r="C212" s="390"/>
      <c r="D212" s="250"/>
      <c r="E212" s="250"/>
      <c r="F212" s="250"/>
      <c r="G212" s="250"/>
      <c r="H212" s="250"/>
      <c r="I212" s="250"/>
      <c r="J212" s="251"/>
      <c r="K212" s="252"/>
      <c r="L212" s="354">
        <v>32</v>
      </c>
      <c r="M212" s="355" t="s">
        <v>25</v>
      </c>
      <c r="N212" s="349">
        <v>40000</v>
      </c>
      <c r="O212" s="343"/>
      <c r="P212" s="349">
        <f>P213</f>
        <v>18411</v>
      </c>
      <c r="Q212" s="344">
        <f t="shared" si="13"/>
        <v>46.027499999999996</v>
      </c>
    </row>
    <row r="213" spans="1:17" s="256" customFormat="1" ht="12.75">
      <c r="A213" s="255"/>
      <c r="B213" s="255" t="s">
        <v>23</v>
      </c>
      <c r="C213" s="390"/>
      <c r="D213" s="250"/>
      <c r="E213" s="250" t="s">
        <v>26</v>
      </c>
      <c r="F213" s="297">
        <v>3</v>
      </c>
      <c r="G213" s="250" t="s">
        <v>26</v>
      </c>
      <c r="H213" s="250" t="s">
        <v>26</v>
      </c>
      <c r="I213" s="250" t="s">
        <v>26</v>
      </c>
      <c r="J213" s="251" t="s">
        <v>26</v>
      </c>
      <c r="K213" s="252"/>
      <c r="L213" s="354">
        <v>322</v>
      </c>
      <c r="M213" s="355" t="s">
        <v>28</v>
      </c>
      <c r="N213" s="363">
        <v>40000</v>
      </c>
      <c r="O213" s="364"/>
      <c r="P213" s="349">
        <v>18411</v>
      </c>
      <c r="Q213" s="344">
        <f t="shared" si="13"/>
        <v>46.027499999999996</v>
      </c>
    </row>
    <row r="214" spans="1:17" s="256" customFormat="1" ht="12.75">
      <c r="A214" s="299">
        <v>23</v>
      </c>
      <c r="B214" s="243" t="s">
        <v>14</v>
      </c>
      <c r="C214" s="388" t="s">
        <v>116</v>
      </c>
      <c r="D214" s="244"/>
      <c r="E214" s="244" t="s">
        <v>16</v>
      </c>
      <c r="F214" s="244">
        <v>3</v>
      </c>
      <c r="G214" s="244" t="s">
        <v>16</v>
      </c>
      <c r="H214" s="244" t="s">
        <v>16</v>
      </c>
      <c r="I214" s="244" t="s">
        <v>16</v>
      </c>
      <c r="J214" s="245" t="s">
        <v>16</v>
      </c>
      <c r="K214" s="298">
        <v>510</v>
      </c>
      <c r="L214" s="448" t="s">
        <v>117</v>
      </c>
      <c r="M214" s="449"/>
      <c r="N214" s="345">
        <f>N215</f>
        <v>50000</v>
      </c>
      <c r="O214" s="337"/>
      <c r="P214" s="336">
        <f>P215</f>
        <v>0</v>
      </c>
      <c r="Q214" s="370">
        <f>0</f>
        <v>0</v>
      </c>
    </row>
    <row r="215" spans="1:17" s="253" customFormat="1" ht="12.75">
      <c r="A215" s="246"/>
      <c r="B215" s="246" t="s">
        <v>21</v>
      </c>
      <c r="C215" s="389"/>
      <c r="D215" s="247"/>
      <c r="E215" s="247"/>
      <c r="F215" s="247"/>
      <c r="G215" s="247"/>
      <c r="H215" s="247"/>
      <c r="I215" s="247"/>
      <c r="J215" s="248"/>
      <c r="K215" s="300">
        <v>510</v>
      </c>
      <c r="L215" s="353" t="s">
        <v>118</v>
      </c>
      <c r="M215" s="340"/>
      <c r="N215" s="347">
        <f>N216</f>
        <v>50000</v>
      </c>
      <c r="O215" s="340"/>
      <c r="P215" s="339">
        <f>P216</f>
        <v>0</v>
      </c>
      <c r="Q215" s="348">
        <f t="shared" si="12"/>
        <v>0</v>
      </c>
    </row>
    <row r="216" spans="1:17" s="256" customFormat="1" ht="12.75">
      <c r="A216" s="249"/>
      <c r="B216" s="249" t="s">
        <v>23</v>
      </c>
      <c r="C216" s="390"/>
      <c r="D216" s="257"/>
      <c r="E216" s="257"/>
      <c r="F216" s="257"/>
      <c r="G216" s="257"/>
      <c r="H216" s="257"/>
      <c r="I216" s="257"/>
      <c r="J216" s="258"/>
      <c r="K216" s="252"/>
      <c r="L216" s="354">
        <v>3</v>
      </c>
      <c r="M216" s="355" t="s">
        <v>24</v>
      </c>
      <c r="N216" s="349">
        <v>50000</v>
      </c>
      <c r="O216" s="343"/>
      <c r="P216" s="342">
        <f>P217</f>
        <v>0</v>
      </c>
      <c r="Q216" s="344">
        <f t="shared" si="12"/>
        <v>0</v>
      </c>
    </row>
    <row r="217" spans="1:17" s="256" customFormat="1" ht="12.75">
      <c r="A217" s="249"/>
      <c r="B217" s="249" t="s">
        <v>23</v>
      </c>
      <c r="C217" s="390"/>
      <c r="D217" s="250"/>
      <c r="E217" s="250"/>
      <c r="F217" s="250"/>
      <c r="G217" s="250"/>
      <c r="H217" s="250"/>
      <c r="I217" s="250"/>
      <c r="J217" s="251"/>
      <c r="K217" s="252"/>
      <c r="L217" s="354">
        <v>32</v>
      </c>
      <c r="M217" s="355" t="s">
        <v>25</v>
      </c>
      <c r="N217" s="349">
        <v>50000</v>
      </c>
      <c r="O217" s="343"/>
      <c r="P217" s="342">
        <f>P218</f>
        <v>0</v>
      </c>
      <c r="Q217" s="344">
        <f t="shared" si="12"/>
        <v>0</v>
      </c>
    </row>
    <row r="218" spans="1:17" s="256" customFormat="1" ht="12.75">
      <c r="A218" s="255"/>
      <c r="B218" s="255" t="s">
        <v>23</v>
      </c>
      <c r="C218" s="390"/>
      <c r="D218" s="250"/>
      <c r="E218" s="250" t="s">
        <v>26</v>
      </c>
      <c r="F218" s="297">
        <v>3</v>
      </c>
      <c r="G218" s="250" t="s">
        <v>26</v>
      </c>
      <c r="H218" s="250" t="s">
        <v>26</v>
      </c>
      <c r="I218" s="250" t="s">
        <v>26</v>
      </c>
      <c r="J218" s="251" t="s">
        <v>26</v>
      </c>
      <c r="K218" s="252"/>
      <c r="L218" s="354">
        <v>323</v>
      </c>
      <c r="M218" s="355" t="s">
        <v>68</v>
      </c>
      <c r="N218" s="363">
        <v>50000</v>
      </c>
      <c r="O218" s="364"/>
      <c r="P218" s="342">
        <v>0</v>
      </c>
      <c r="Q218" s="344">
        <f t="shared" si="12"/>
        <v>0</v>
      </c>
    </row>
    <row r="219" spans="1:17" s="256" customFormat="1" ht="12.75">
      <c r="A219" s="299">
        <v>16</v>
      </c>
      <c r="B219" s="243" t="s">
        <v>14</v>
      </c>
      <c r="C219" s="388" t="s">
        <v>119</v>
      </c>
      <c r="D219" s="244"/>
      <c r="E219" s="244" t="s">
        <v>16</v>
      </c>
      <c r="F219" s="244">
        <v>3</v>
      </c>
      <c r="G219" s="244" t="s">
        <v>16</v>
      </c>
      <c r="H219" s="244" t="s">
        <v>16</v>
      </c>
      <c r="I219" s="244" t="s">
        <v>16</v>
      </c>
      <c r="J219" s="245" t="s">
        <v>16</v>
      </c>
      <c r="K219" s="298">
        <v>660</v>
      </c>
      <c r="L219" s="448" t="s">
        <v>120</v>
      </c>
      <c r="M219" s="449"/>
      <c r="N219" s="345">
        <f>N220</f>
        <v>200000</v>
      </c>
      <c r="O219" s="337"/>
      <c r="P219" s="336">
        <f>P220</f>
        <v>0</v>
      </c>
      <c r="Q219" s="370">
        <f t="shared" si="12"/>
        <v>0</v>
      </c>
    </row>
    <row r="220" spans="1:243" s="256" customFormat="1" ht="12.75">
      <c r="A220" s="246"/>
      <c r="B220" s="246" t="s">
        <v>21</v>
      </c>
      <c r="C220" s="389"/>
      <c r="D220" s="247"/>
      <c r="E220" s="247"/>
      <c r="F220" s="247"/>
      <c r="G220" s="247"/>
      <c r="H220" s="247"/>
      <c r="I220" s="247"/>
      <c r="J220" s="248"/>
      <c r="K220" s="300">
        <v>660</v>
      </c>
      <c r="L220" s="353" t="s">
        <v>110</v>
      </c>
      <c r="M220" s="340"/>
      <c r="N220" s="347">
        <f>N221</f>
        <v>200000</v>
      </c>
      <c r="O220" s="340"/>
      <c r="P220" s="339">
        <f>P221</f>
        <v>0</v>
      </c>
      <c r="Q220" s="348">
        <f t="shared" si="12"/>
        <v>0</v>
      </c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53"/>
      <c r="AT220" s="253"/>
      <c r="AU220" s="253"/>
      <c r="AV220" s="253"/>
      <c r="AW220" s="253"/>
      <c r="AX220" s="253"/>
      <c r="AY220" s="253"/>
      <c r="AZ220" s="253"/>
      <c r="BA220" s="253"/>
      <c r="BB220" s="253"/>
      <c r="BC220" s="253"/>
      <c r="BD220" s="253"/>
      <c r="BE220" s="253"/>
      <c r="BF220" s="253"/>
      <c r="BG220" s="253"/>
      <c r="BH220" s="253"/>
      <c r="BI220" s="253"/>
      <c r="BJ220" s="253"/>
      <c r="BK220" s="253"/>
      <c r="BL220" s="253"/>
      <c r="BM220" s="253"/>
      <c r="BN220" s="253"/>
      <c r="BO220" s="253"/>
      <c r="BP220" s="253"/>
      <c r="BQ220" s="253"/>
      <c r="BR220" s="253"/>
      <c r="BS220" s="253"/>
      <c r="BT220" s="253"/>
      <c r="BU220" s="253"/>
      <c r="BV220" s="253"/>
      <c r="BW220" s="253"/>
      <c r="BX220" s="253"/>
      <c r="BY220" s="253"/>
      <c r="BZ220" s="253"/>
      <c r="CA220" s="253"/>
      <c r="CB220" s="253"/>
      <c r="CC220" s="253"/>
      <c r="CD220" s="253"/>
      <c r="CE220" s="253"/>
      <c r="CF220" s="253"/>
      <c r="CG220" s="253"/>
      <c r="CH220" s="253"/>
      <c r="CI220" s="253"/>
      <c r="CJ220" s="253"/>
      <c r="CK220" s="253"/>
      <c r="CL220" s="253"/>
      <c r="CM220" s="253"/>
      <c r="CN220" s="253"/>
      <c r="CO220" s="253"/>
      <c r="CP220" s="253"/>
      <c r="CQ220" s="253"/>
      <c r="CR220" s="253"/>
      <c r="CS220" s="253"/>
      <c r="CT220" s="253"/>
      <c r="CU220" s="253"/>
      <c r="CV220" s="253"/>
      <c r="CW220" s="253"/>
      <c r="CX220" s="253"/>
      <c r="CY220" s="253"/>
      <c r="CZ220" s="253"/>
      <c r="DA220" s="253"/>
      <c r="DB220" s="253"/>
      <c r="DC220" s="253"/>
      <c r="DD220" s="253"/>
      <c r="DE220" s="253"/>
      <c r="DF220" s="253"/>
      <c r="DG220" s="253"/>
      <c r="DH220" s="253"/>
      <c r="DI220" s="253"/>
      <c r="DJ220" s="253"/>
      <c r="DK220" s="253"/>
      <c r="DL220" s="253"/>
      <c r="DM220" s="253"/>
      <c r="DN220" s="253"/>
      <c r="DO220" s="253"/>
      <c r="DP220" s="253"/>
      <c r="DQ220" s="253"/>
      <c r="DR220" s="253"/>
      <c r="DS220" s="253"/>
      <c r="DT220" s="253"/>
      <c r="DU220" s="253"/>
      <c r="DV220" s="253"/>
      <c r="DW220" s="253"/>
      <c r="DX220" s="253"/>
      <c r="DY220" s="253"/>
      <c r="DZ220" s="253"/>
      <c r="EA220" s="253"/>
      <c r="EB220" s="253"/>
      <c r="EC220" s="253"/>
      <c r="ED220" s="253"/>
      <c r="EE220" s="253"/>
      <c r="EF220" s="253"/>
      <c r="EG220" s="253"/>
      <c r="EH220" s="253"/>
      <c r="EI220" s="253"/>
      <c r="EJ220" s="253"/>
      <c r="EK220" s="253"/>
      <c r="EL220" s="253"/>
      <c r="EM220" s="253"/>
      <c r="EN220" s="253"/>
      <c r="EO220" s="253"/>
      <c r="EP220" s="253"/>
      <c r="EQ220" s="253"/>
      <c r="ER220" s="253"/>
      <c r="ES220" s="253"/>
      <c r="ET220" s="253"/>
      <c r="EU220" s="253"/>
      <c r="EV220" s="253"/>
      <c r="EW220" s="253"/>
      <c r="EX220" s="253"/>
      <c r="EY220" s="253"/>
      <c r="EZ220" s="253"/>
      <c r="FA220" s="253"/>
      <c r="FB220" s="253"/>
      <c r="FC220" s="253"/>
      <c r="FD220" s="253"/>
      <c r="FE220" s="253"/>
      <c r="FF220" s="253"/>
      <c r="FG220" s="253"/>
      <c r="FH220" s="253"/>
      <c r="FI220" s="253"/>
      <c r="FJ220" s="253"/>
      <c r="FK220" s="253"/>
      <c r="FL220" s="253"/>
      <c r="FM220" s="253"/>
      <c r="FN220" s="253"/>
      <c r="FO220" s="253"/>
      <c r="FP220" s="253"/>
      <c r="FQ220" s="253"/>
      <c r="FR220" s="253"/>
      <c r="FS220" s="253"/>
      <c r="FT220" s="253"/>
      <c r="FU220" s="253"/>
      <c r="FV220" s="253"/>
      <c r="FW220" s="253"/>
      <c r="FX220" s="253"/>
      <c r="FY220" s="253"/>
      <c r="FZ220" s="253"/>
      <c r="GA220" s="253"/>
      <c r="GB220" s="253"/>
      <c r="GC220" s="253"/>
      <c r="GD220" s="253"/>
      <c r="GE220" s="253"/>
      <c r="GF220" s="253"/>
      <c r="GG220" s="253"/>
      <c r="GH220" s="253"/>
      <c r="GI220" s="253"/>
      <c r="GJ220" s="253"/>
      <c r="GK220" s="253"/>
      <c r="GL220" s="253"/>
      <c r="GM220" s="253"/>
      <c r="GN220" s="253"/>
      <c r="GO220" s="253"/>
      <c r="GP220" s="253"/>
      <c r="GQ220" s="253"/>
      <c r="GR220" s="253"/>
      <c r="GS220" s="253"/>
      <c r="GT220" s="253"/>
      <c r="GU220" s="253"/>
      <c r="GV220" s="253"/>
      <c r="GW220" s="253"/>
      <c r="GX220" s="253"/>
      <c r="GY220" s="253"/>
      <c r="GZ220" s="253"/>
      <c r="HA220" s="253"/>
      <c r="HB220" s="253"/>
      <c r="HC220" s="253"/>
      <c r="IB220" s="8"/>
      <c r="IC220" s="8"/>
      <c r="ID220" s="8"/>
      <c r="IE220" s="8"/>
      <c r="IF220" s="8"/>
      <c r="IG220" s="8"/>
      <c r="IH220" s="8"/>
      <c r="II220" s="8"/>
    </row>
    <row r="221" spans="1:17" s="256" customFormat="1" ht="12.75">
      <c r="A221" s="249"/>
      <c r="B221" s="249" t="s">
        <v>23</v>
      </c>
      <c r="C221" s="390"/>
      <c r="D221" s="257"/>
      <c r="E221" s="257"/>
      <c r="F221" s="257"/>
      <c r="G221" s="257"/>
      <c r="H221" s="257"/>
      <c r="I221" s="257"/>
      <c r="J221" s="258"/>
      <c r="K221" s="252"/>
      <c r="L221" s="354">
        <v>3</v>
      </c>
      <c r="M221" s="355" t="s">
        <v>24</v>
      </c>
      <c r="N221" s="349">
        <v>200000</v>
      </c>
      <c r="O221" s="343"/>
      <c r="P221" s="342">
        <f>P222</f>
        <v>0</v>
      </c>
      <c r="Q221" s="344">
        <f t="shared" si="12"/>
        <v>0</v>
      </c>
    </row>
    <row r="222" spans="1:17" s="256" customFormat="1" ht="12.75">
      <c r="A222" s="249"/>
      <c r="B222" s="249" t="s">
        <v>23</v>
      </c>
      <c r="C222" s="390"/>
      <c r="D222" s="250"/>
      <c r="E222" s="250"/>
      <c r="F222" s="250"/>
      <c r="G222" s="250"/>
      <c r="H222" s="250"/>
      <c r="I222" s="250"/>
      <c r="J222" s="251"/>
      <c r="K222" s="252"/>
      <c r="L222" s="354">
        <v>32</v>
      </c>
      <c r="M222" s="355" t="s">
        <v>25</v>
      </c>
      <c r="N222" s="349">
        <v>200000</v>
      </c>
      <c r="O222" s="343"/>
      <c r="P222" s="342">
        <f>P223</f>
        <v>0</v>
      </c>
      <c r="Q222" s="344">
        <f t="shared" si="12"/>
        <v>0</v>
      </c>
    </row>
    <row r="223" spans="1:17" s="256" customFormat="1" ht="12.75">
      <c r="A223" s="255"/>
      <c r="B223" s="255" t="s">
        <v>23</v>
      </c>
      <c r="C223" s="390"/>
      <c r="D223" s="250"/>
      <c r="E223" s="250" t="s">
        <v>26</v>
      </c>
      <c r="F223" s="297">
        <v>3</v>
      </c>
      <c r="G223" s="250" t="s">
        <v>26</v>
      </c>
      <c r="H223" s="250" t="s">
        <v>26</v>
      </c>
      <c r="I223" s="250" t="s">
        <v>26</v>
      </c>
      <c r="J223" s="251" t="s">
        <v>26</v>
      </c>
      <c r="K223" s="252"/>
      <c r="L223" s="354">
        <v>323</v>
      </c>
      <c r="M223" s="355" t="s">
        <v>68</v>
      </c>
      <c r="N223" s="363">
        <v>200000</v>
      </c>
      <c r="O223" s="364"/>
      <c r="P223" s="342">
        <v>0</v>
      </c>
      <c r="Q223" s="344">
        <f t="shared" si="12"/>
        <v>0</v>
      </c>
    </row>
    <row r="224" spans="1:17" s="253" customFormat="1" ht="12.75">
      <c r="A224" s="299">
        <v>63</v>
      </c>
      <c r="B224" s="243" t="s">
        <v>14</v>
      </c>
      <c r="C224" s="388" t="s">
        <v>121</v>
      </c>
      <c r="D224" s="244"/>
      <c r="E224" s="244" t="s">
        <v>16</v>
      </c>
      <c r="F224" s="244"/>
      <c r="G224" s="244">
        <v>4</v>
      </c>
      <c r="H224" s="244" t="s">
        <v>16</v>
      </c>
      <c r="I224" s="244" t="s">
        <v>16</v>
      </c>
      <c r="J224" s="245" t="s">
        <v>16</v>
      </c>
      <c r="K224" s="298">
        <v>520</v>
      </c>
      <c r="L224" s="352" t="s">
        <v>397</v>
      </c>
      <c r="M224" s="337"/>
      <c r="N224" s="336">
        <v>0</v>
      </c>
      <c r="O224" s="337"/>
      <c r="P224" s="336">
        <v>0</v>
      </c>
      <c r="Q224" s="370">
        <v>0</v>
      </c>
    </row>
    <row r="225" spans="1:17" s="253" customFormat="1" ht="12.75">
      <c r="A225" s="246"/>
      <c r="B225" s="246" t="s">
        <v>21</v>
      </c>
      <c r="C225" s="430"/>
      <c r="D225" s="431"/>
      <c r="E225" s="431"/>
      <c r="F225" s="431"/>
      <c r="G225" s="431"/>
      <c r="H225" s="431"/>
      <c r="I225" s="431"/>
      <c r="J225" s="432"/>
      <c r="K225" s="262"/>
      <c r="L225" s="353" t="s">
        <v>397</v>
      </c>
      <c r="M225" s="340"/>
      <c r="N225" s="339">
        <v>0</v>
      </c>
      <c r="O225" s="340"/>
      <c r="P225" s="339">
        <v>0</v>
      </c>
      <c r="Q225" s="348">
        <v>0</v>
      </c>
    </row>
    <row r="226" spans="1:17" s="253" customFormat="1" ht="12.75">
      <c r="A226" s="249"/>
      <c r="B226" s="249" t="s">
        <v>23</v>
      </c>
      <c r="C226" s="390"/>
      <c r="D226" s="428"/>
      <c r="E226" s="428"/>
      <c r="F226" s="428"/>
      <c r="G226" s="428"/>
      <c r="H226" s="428"/>
      <c r="I226" s="428"/>
      <c r="J226" s="429"/>
      <c r="K226" s="252"/>
      <c r="L226" s="354" t="s">
        <v>364</v>
      </c>
      <c r="M226" s="355"/>
      <c r="N226" s="342">
        <v>0</v>
      </c>
      <c r="O226" s="343"/>
      <c r="P226" s="342">
        <v>0</v>
      </c>
      <c r="Q226" s="344">
        <v>0</v>
      </c>
    </row>
    <row r="227" spans="1:17" s="256" customFormat="1" ht="12.75">
      <c r="A227" s="249"/>
      <c r="B227" s="249" t="s">
        <v>23</v>
      </c>
      <c r="C227" s="390"/>
      <c r="D227" s="250"/>
      <c r="E227" s="250"/>
      <c r="F227" s="250"/>
      <c r="G227" s="250"/>
      <c r="H227" s="250"/>
      <c r="I227" s="250"/>
      <c r="J227" s="251"/>
      <c r="K227" s="252"/>
      <c r="L227" s="354"/>
      <c r="M227" s="355"/>
      <c r="N227" s="342">
        <v>0</v>
      </c>
      <c r="O227" s="343"/>
      <c r="P227" s="342">
        <v>0</v>
      </c>
      <c r="Q227" s="344">
        <v>0</v>
      </c>
    </row>
    <row r="228" spans="1:17" s="253" customFormat="1" ht="12.75">
      <c r="A228" s="255"/>
      <c r="B228" s="255" t="s">
        <v>23</v>
      </c>
      <c r="C228" s="390"/>
      <c r="D228" s="250"/>
      <c r="E228" s="250"/>
      <c r="F228" s="250"/>
      <c r="G228" s="250"/>
      <c r="H228" s="250"/>
      <c r="I228" s="250"/>
      <c r="J228" s="251"/>
      <c r="K228" s="252"/>
      <c r="L228" s="354"/>
      <c r="M228" s="355"/>
      <c r="N228" s="342">
        <v>0</v>
      </c>
      <c r="O228" s="343"/>
      <c r="P228" s="342">
        <v>0</v>
      </c>
      <c r="Q228" s="344">
        <v>0</v>
      </c>
    </row>
    <row r="229" spans="1:17" s="253" customFormat="1" ht="12.75" customHeight="1">
      <c r="A229" s="255"/>
      <c r="B229" s="255"/>
      <c r="C229" s="393" t="s">
        <v>419</v>
      </c>
      <c r="D229" s="222"/>
      <c r="E229" s="222"/>
      <c r="F229" s="222">
        <v>3</v>
      </c>
      <c r="G229" s="222"/>
      <c r="H229" s="222"/>
      <c r="I229" s="222"/>
      <c r="J229" s="222"/>
      <c r="K229" s="261"/>
      <c r="L229" s="448" t="s">
        <v>414</v>
      </c>
      <c r="M229" s="449"/>
      <c r="N229" s="345">
        <f>N230</f>
        <v>50000</v>
      </c>
      <c r="O229" s="337"/>
      <c r="P229" s="336">
        <f>P230</f>
        <v>0</v>
      </c>
      <c r="Q229" s="370">
        <v>0</v>
      </c>
    </row>
    <row r="230" spans="1:17" s="253" customFormat="1" ht="12.75">
      <c r="A230" s="255"/>
      <c r="B230" s="255"/>
      <c r="C230" s="394"/>
      <c r="D230" s="7"/>
      <c r="E230" s="7"/>
      <c r="F230" s="7"/>
      <c r="G230" s="7"/>
      <c r="H230" s="7"/>
      <c r="I230" s="7"/>
      <c r="J230" s="7"/>
      <c r="K230" s="261"/>
      <c r="L230" s="353" t="s">
        <v>110</v>
      </c>
      <c r="M230" s="340"/>
      <c r="N230" s="347">
        <f>N231</f>
        <v>50000</v>
      </c>
      <c r="O230" s="340"/>
      <c r="P230" s="339">
        <f>P231</f>
        <v>0</v>
      </c>
      <c r="Q230" s="348">
        <f aca="true" t="shared" si="14" ref="Q230:Q238">P230/N230</f>
        <v>0</v>
      </c>
    </row>
    <row r="231" spans="1:17" s="253" customFormat="1" ht="12.75">
      <c r="A231" s="255"/>
      <c r="B231" s="255"/>
      <c r="C231" s="390"/>
      <c r="D231" s="250"/>
      <c r="E231" s="250"/>
      <c r="F231" s="250"/>
      <c r="G231" s="250"/>
      <c r="H231" s="250"/>
      <c r="I231" s="250"/>
      <c r="J231" s="251"/>
      <c r="K231" s="261"/>
      <c r="L231" s="354">
        <v>3</v>
      </c>
      <c r="M231" s="355" t="s">
        <v>24</v>
      </c>
      <c r="N231" s="349">
        <f>N232</f>
        <v>50000</v>
      </c>
      <c r="O231" s="343"/>
      <c r="P231" s="342">
        <f>P232</f>
        <v>0</v>
      </c>
      <c r="Q231" s="344">
        <f t="shared" si="14"/>
        <v>0</v>
      </c>
    </row>
    <row r="232" spans="1:17" s="253" customFormat="1" ht="12.75">
      <c r="A232" s="255"/>
      <c r="B232" s="255"/>
      <c r="C232" s="390"/>
      <c r="D232" s="250"/>
      <c r="E232" s="250"/>
      <c r="F232" s="250"/>
      <c r="G232" s="250"/>
      <c r="H232" s="250"/>
      <c r="I232" s="250"/>
      <c r="J232" s="251"/>
      <c r="K232" s="261"/>
      <c r="L232" s="354">
        <v>32</v>
      </c>
      <c r="M232" s="355" t="s">
        <v>25</v>
      </c>
      <c r="N232" s="349">
        <f>N233</f>
        <v>50000</v>
      </c>
      <c r="O232" s="343"/>
      <c r="P232" s="342">
        <f>P233</f>
        <v>0</v>
      </c>
      <c r="Q232" s="344">
        <f t="shared" si="14"/>
        <v>0</v>
      </c>
    </row>
    <row r="233" spans="1:17" s="253" customFormat="1" ht="12.75">
      <c r="A233" s="255"/>
      <c r="B233" s="255"/>
      <c r="C233" s="390"/>
      <c r="D233" s="250"/>
      <c r="E233" s="250"/>
      <c r="F233" s="250"/>
      <c r="G233" s="250"/>
      <c r="H233" s="250"/>
      <c r="I233" s="250"/>
      <c r="J233" s="251"/>
      <c r="K233" s="261"/>
      <c r="L233" s="354">
        <v>322</v>
      </c>
      <c r="M233" s="355" t="s">
        <v>28</v>
      </c>
      <c r="N233" s="363">
        <v>50000</v>
      </c>
      <c r="O233" s="364"/>
      <c r="P233" s="342">
        <v>0</v>
      </c>
      <c r="Q233" s="344">
        <f t="shared" si="14"/>
        <v>0</v>
      </c>
    </row>
    <row r="234" spans="1:17" s="256" customFormat="1" ht="12.75">
      <c r="A234" s="299">
        <v>67</v>
      </c>
      <c r="B234" s="243" t="s">
        <v>14</v>
      </c>
      <c r="C234" s="388" t="s">
        <v>123</v>
      </c>
      <c r="D234" s="244">
        <v>1</v>
      </c>
      <c r="E234" s="244" t="s">
        <v>16</v>
      </c>
      <c r="F234" s="244"/>
      <c r="G234" s="244"/>
      <c r="H234" s="244" t="s">
        <v>16</v>
      </c>
      <c r="I234" s="244"/>
      <c r="J234" s="245" t="s">
        <v>16</v>
      </c>
      <c r="K234" s="298">
        <v>510</v>
      </c>
      <c r="L234" s="352" t="s">
        <v>124</v>
      </c>
      <c r="M234" s="337"/>
      <c r="N234" s="345">
        <f>N235</f>
        <v>250000</v>
      </c>
      <c r="O234" s="337"/>
      <c r="P234" s="336">
        <f>P235</f>
        <v>0</v>
      </c>
      <c r="Q234" s="370">
        <f t="shared" si="14"/>
        <v>0</v>
      </c>
    </row>
    <row r="235" spans="1:17" s="253" customFormat="1" ht="12.75">
      <c r="A235" s="246"/>
      <c r="B235" s="246" t="s">
        <v>21</v>
      </c>
      <c r="C235" s="389"/>
      <c r="D235" s="247"/>
      <c r="E235" s="247"/>
      <c r="F235" s="247"/>
      <c r="G235" s="247"/>
      <c r="H235" s="247"/>
      <c r="I235" s="247"/>
      <c r="J235" s="248"/>
      <c r="K235" s="300">
        <v>510</v>
      </c>
      <c r="L235" s="353" t="s">
        <v>118</v>
      </c>
      <c r="M235" s="340"/>
      <c r="N235" s="347">
        <f>N236</f>
        <v>250000</v>
      </c>
      <c r="O235" s="340"/>
      <c r="P235" s="339">
        <f>P236</f>
        <v>0</v>
      </c>
      <c r="Q235" s="348">
        <f t="shared" si="14"/>
        <v>0</v>
      </c>
    </row>
    <row r="236" spans="1:17" ht="12.75">
      <c r="A236" s="249"/>
      <c r="B236" s="249" t="s">
        <v>23</v>
      </c>
      <c r="C236" s="395"/>
      <c r="D236" s="257"/>
      <c r="E236" s="257"/>
      <c r="F236" s="257"/>
      <c r="G236" s="257"/>
      <c r="H236" s="257"/>
      <c r="I236" s="257"/>
      <c r="J236" s="258"/>
      <c r="K236" s="252"/>
      <c r="L236" s="354">
        <v>4</v>
      </c>
      <c r="M236" s="355" t="s">
        <v>93</v>
      </c>
      <c r="N236" s="349">
        <v>250000</v>
      </c>
      <c r="O236" s="343"/>
      <c r="P236" s="342">
        <f>P237</f>
        <v>0</v>
      </c>
      <c r="Q236" s="344">
        <f t="shared" si="14"/>
        <v>0</v>
      </c>
    </row>
    <row r="237" spans="2:17" ht="12.75">
      <c r="B237" s="249" t="s">
        <v>23</v>
      </c>
      <c r="C237" s="395"/>
      <c r="D237" s="250"/>
      <c r="E237" s="250"/>
      <c r="F237" s="250"/>
      <c r="G237" s="250"/>
      <c r="H237" s="250"/>
      <c r="I237" s="250"/>
      <c r="J237" s="251"/>
      <c r="K237" s="252"/>
      <c r="L237" s="354">
        <v>42</v>
      </c>
      <c r="M237" s="355" t="s">
        <v>94</v>
      </c>
      <c r="N237" s="349">
        <v>250000</v>
      </c>
      <c r="O237" s="343"/>
      <c r="P237" s="342">
        <f>P238</f>
        <v>0</v>
      </c>
      <c r="Q237" s="344">
        <f t="shared" si="14"/>
        <v>0</v>
      </c>
    </row>
    <row r="238" spans="1:17" ht="12.75">
      <c r="A238" s="255"/>
      <c r="B238" s="255" t="s">
        <v>23</v>
      </c>
      <c r="C238" s="395"/>
      <c r="D238" s="297">
        <v>1</v>
      </c>
      <c r="E238" s="250"/>
      <c r="F238" s="250"/>
      <c r="G238" s="250"/>
      <c r="H238" s="250"/>
      <c r="I238" s="250"/>
      <c r="J238" s="251"/>
      <c r="K238" s="252"/>
      <c r="L238" s="373">
        <v>422</v>
      </c>
      <c r="M238" s="355" t="s">
        <v>125</v>
      </c>
      <c r="N238" s="349">
        <v>250000</v>
      </c>
      <c r="O238" s="343"/>
      <c r="P238" s="342">
        <v>0</v>
      </c>
      <c r="Q238" s="344">
        <f t="shared" si="14"/>
        <v>0</v>
      </c>
    </row>
    <row r="239" spans="1:17" s="253" customFormat="1" ht="12.75">
      <c r="A239" s="240"/>
      <c r="B239" s="240" t="s">
        <v>14</v>
      </c>
      <c r="C239" s="387" t="s">
        <v>126</v>
      </c>
      <c r="D239" s="241">
        <v>1</v>
      </c>
      <c r="E239" s="241" t="s">
        <v>16</v>
      </c>
      <c r="F239" s="241">
        <v>3</v>
      </c>
      <c r="G239" s="241">
        <v>4</v>
      </c>
      <c r="H239" s="241" t="s">
        <v>16</v>
      </c>
      <c r="I239" s="241"/>
      <c r="J239" s="242">
        <v>7</v>
      </c>
      <c r="K239" s="240"/>
      <c r="L239" s="371" t="s">
        <v>127</v>
      </c>
      <c r="M239" s="333"/>
      <c r="N239" s="332">
        <f>N240+N245+N250+N259+N264+N269+N274+N279+N284+N289</f>
        <v>4430000</v>
      </c>
      <c r="O239" s="333"/>
      <c r="P239" s="332">
        <f>P240+P245+P250+P259+P264+P269+P274+P279+P284+P289</f>
        <v>265515</v>
      </c>
      <c r="Q239" s="369">
        <f aca="true" t="shared" si="15" ref="Q239:Q249">P239/N239*100</f>
        <v>5.9935665914221214</v>
      </c>
    </row>
    <row r="240" spans="1:17" ht="12.75" customHeight="1">
      <c r="A240" s="299">
        <v>57</v>
      </c>
      <c r="B240" s="243" t="s">
        <v>14</v>
      </c>
      <c r="C240" s="388" t="s">
        <v>128</v>
      </c>
      <c r="D240" s="244" t="s">
        <v>16</v>
      </c>
      <c r="E240" s="244" t="s">
        <v>16</v>
      </c>
      <c r="F240" s="244"/>
      <c r="G240" s="244">
        <v>4</v>
      </c>
      <c r="H240" s="244" t="s">
        <v>16</v>
      </c>
      <c r="I240" s="244" t="s">
        <v>16</v>
      </c>
      <c r="J240" s="245" t="s">
        <v>16</v>
      </c>
      <c r="K240" s="298">
        <v>451</v>
      </c>
      <c r="L240" s="448" t="s">
        <v>129</v>
      </c>
      <c r="M240" s="448"/>
      <c r="N240" s="345">
        <f>N241</f>
        <v>1000000</v>
      </c>
      <c r="O240" s="337"/>
      <c r="P240" s="345">
        <f>P241</f>
        <v>134360</v>
      </c>
      <c r="Q240" s="346">
        <f t="shared" si="15"/>
        <v>13.436</v>
      </c>
    </row>
    <row r="241" spans="1:243" ht="12.75">
      <c r="A241" s="246"/>
      <c r="B241" s="246" t="s">
        <v>21</v>
      </c>
      <c r="C241" s="389"/>
      <c r="D241" s="247"/>
      <c r="E241" s="247"/>
      <c r="F241" s="247"/>
      <c r="G241" s="247"/>
      <c r="H241" s="247"/>
      <c r="I241" s="247"/>
      <c r="J241" s="248"/>
      <c r="K241" s="300">
        <v>451</v>
      </c>
      <c r="L241" s="353" t="s">
        <v>130</v>
      </c>
      <c r="M241" s="340"/>
      <c r="N241" s="347">
        <f>N242</f>
        <v>1000000</v>
      </c>
      <c r="O241" s="340"/>
      <c r="P241" s="347">
        <f>P242</f>
        <v>134360</v>
      </c>
      <c r="Q241" s="348">
        <f t="shared" si="15"/>
        <v>13.436</v>
      </c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53"/>
      <c r="AT241" s="253"/>
      <c r="AU241" s="253"/>
      <c r="AV241" s="253"/>
      <c r="AW241" s="253"/>
      <c r="AX241" s="253"/>
      <c r="AY241" s="253"/>
      <c r="AZ241" s="253"/>
      <c r="BA241" s="253"/>
      <c r="BB241" s="253"/>
      <c r="BC241" s="253"/>
      <c r="BD241" s="253"/>
      <c r="BE241" s="253"/>
      <c r="BF241" s="253"/>
      <c r="BG241" s="253"/>
      <c r="BH241" s="253"/>
      <c r="BI241" s="253"/>
      <c r="BJ241" s="253"/>
      <c r="BK241" s="253"/>
      <c r="BL241" s="253"/>
      <c r="BM241" s="253"/>
      <c r="BN241" s="253"/>
      <c r="BO241" s="253"/>
      <c r="BP241" s="253"/>
      <c r="BQ241" s="253"/>
      <c r="BR241" s="253"/>
      <c r="BS241" s="253"/>
      <c r="BT241" s="253"/>
      <c r="BU241" s="253"/>
      <c r="BV241" s="253"/>
      <c r="BW241" s="253"/>
      <c r="BX241" s="253"/>
      <c r="BY241" s="253"/>
      <c r="BZ241" s="253"/>
      <c r="CA241" s="253"/>
      <c r="CB241" s="253"/>
      <c r="CC241" s="253"/>
      <c r="CD241" s="253"/>
      <c r="CE241" s="253"/>
      <c r="CF241" s="253"/>
      <c r="CG241" s="253"/>
      <c r="CH241" s="253"/>
      <c r="CI241" s="253"/>
      <c r="CJ241" s="253"/>
      <c r="CK241" s="253"/>
      <c r="CL241" s="253"/>
      <c r="CM241" s="253"/>
      <c r="CN241" s="253"/>
      <c r="CO241" s="253"/>
      <c r="CP241" s="253"/>
      <c r="CQ241" s="253"/>
      <c r="CR241" s="253"/>
      <c r="CS241" s="253"/>
      <c r="CT241" s="253"/>
      <c r="CU241" s="253"/>
      <c r="CV241" s="253"/>
      <c r="CW241" s="253"/>
      <c r="CX241" s="253"/>
      <c r="CY241" s="253"/>
      <c r="CZ241" s="253"/>
      <c r="DA241" s="253"/>
      <c r="DB241" s="253"/>
      <c r="DC241" s="253"/>
      <c r="DD241" s="253"/>
      <c r="DE241" s="253"/>
      <c r="DF241" s="253"/>
      <c r="DG241" s="253"/>
      <c r="DH241" s="253"/>
      <c r="DI241" s="253"/>
      <c r="DJ241" s="253"/>
      <c r="DK241" s="253"/>
      <c r="DL241" s="253"/>
      <c r="DM241" s="253"/>
      <c r="DN241" s="253"/>
      <c r="DO241" s="253"/>
      <c r="DP241" s="253"/>
      <c r="DQ241" s="253"/>
      <c r="DR241" s="253"/>
      <c r="DS241" s="253"/>
      <c r="DT241" s="253"/>
      <c r="DU241" s="253"/>
      <c r="DV241" s="253"/>
      <c r="DW241" s="253"/>
      <c r="DX241" s="253"/>
      <c r="DY241" s="253"/>
      <c r="DZ241" s="253"/>
      <c r="EA241" s="253"/>
      <c r="EB241" s="253"/>
      <c r="EC241" s="253"/>
      <c r="ED241" s="253"/>
      <c r="EE241" s="253"/>
      <c r="EF241" s="253"/>
      <c r="EG241" s="253"/>
      <c r="EH241" s="253"/>
      <c r="EI241" s="253"/>
      <c r="EJ241" s="253"/>
      <c r="EK241" s="253"/>
      <c r="EL241" s="253"/>
      <c r="EM241" s="253"/>
      <c r="EN241" s="253"/>
      <c r="EO241" s="253"/>
      <c r="EP241" s="253"/>
      <c r="EQ241" s="253"/>
      <c r="ER241" s="253"/>
      <c r="ES241" s="253"/>
      <c r="ET241" s="253"/>
      <c r="EU241" s="253"/>
      <c r="EV241" s="253"/>
      <c r="EW241" s="253"/>
      <c r="EX241" s="253"/>
      <c r="EY241" s="253"/>
      <c r="EZ241" s="253"/>
      <c r="FA241" s="253"/>
      <c r="FB241" s="253"/>
      <c r="FC241" s="253"/>
      <c r="FD241" s="253"/>
      <c r="FE241" s="253"/>
      <c r="FF241" s="253"/>
      <c r="FG241" s="253"/>
      <c r="FH241" s="253"/>
      <c r="FI241" s="253"/>
      <c r="FJ241" s="253"/>
      <c r="FK241" s="253"/>
      <c r="FL241" s="253"/>
      <c r="FM241" s="253"/>
      <c r="FN241" s="253"/>
      <c r="FO241" s="253"/>
      <c r="FP241" s="253"/>
      <c r="FQ241" s="253"/>
      <c r="FR241" s="253"/>
      <c r="FS241" s="253"/>
      <c r="FT241" s="253"/>
      <c r="FU241" s="253"/>
      <c r="FV241" s="253"/>
      <c r="FW241" s="253"/>
      <c r="FX241" s="253"/>
      <c r="FY241" s="253"/>
      <c r="FZ241" s="253"/>
      <c r="GA241" s="253"/>
      <c r="GB241" s="253"/>
      <c r="GC241" s="253"/>
      <c r="GD241" s="253"/>
      <c r="GE241" s="253"/>
      <c r="GF241" s="253"/>
      <c r="GG241" s="253"/>
      <c r="GH241" s="253"/>
      <c r="GI241" s="253"/>
      <c r="GJ241" s="253"/>
      <c r="GK241" s="253"/>
      <c r="GL241" s="253"/>
      <c r="GM241" s="253"/>
      <c r="GN241" s="253"/>
      <c r="GO241" s="253"/>
      <c r="GP241" s="253"/>
      <c r="GQ241" s="253"/>
      <c r="GR241" s="253"/>
      <c r="GS241" s="253"/>
      <c r="GT241" s="253"/>
      <c r="GU241" s="253"/>
      <c r="GV241" s="253"/>
      <c r="GW241" s="253"/>
      <c r="GX241" s="253"/>
      <c r="GY241" s="253"/>
      <c r="GZ241" s="253"/>
      <c r="HA241" s="253"/>
      <c r="HB241" s="253"/>
      <c r="HC241" s="253"/>
      <c r="HD241" s="253"/>
      <c r="HE241" s="253"/>
      <c r="HF241" s="253"/>
      <c r="HG241" s="253"/>
      <c r="HH241" s="253"/>
      <c r="HI241" s="253"/>
      <c r="HJ241" s="253"/>
      <c r="HK241" s="253"/>
      <c r="HL241" s="256"/>
      <c r="HM241" s="256"/>
      <c r="HN241" s="256"/>
      <c r="HO241" s="256"/>
      <c r="HP241" s="256"/>
      <c r="HQ241" s="256"/>
      <c r="HR241" s="256"/>
      <c r="HS241" s="256"/>
      <c r="HT241" s="256"/>
      <c r="HU241" s="256"/>
      <c r="HV241" s="256"/>
      <c r="HW241" s="256"/>
      <c r="HX241" s="256"/>
      <c r="HY241" s="256"/>
      <c r="HZ241" s="256"/>
      <c r="IA241" s="256"/>
      <c r="IB241" s="256"/>
      <c r="IC241" s="256"/>
      <c r="ID241" s="256"/>
      <c r="IE241" s="256"/>
      <c r="IF241" s="256"/>
      <c r="IG241" s="256"/>
      <c r="IH241" s="256"/>
      <c r="II241" s="256"/>
    </row>
    <row r="242" spans="1:17" s="253" customFormat="1" ht="12.75">
      <c r="A242" s="249"/>
      <c r="B242" s="249" t="s">
        <v>23</v>
      </c>
      <c r="C242" s="390"/>
      <c r="D242" s="257"/>
      <c r="E242" s="257"/>
      <c r="F242" s="257"/>
      <c r="G242" s="257"/>
      <c r="H242" s="257"/>
      <c r="I242" s="257"/>
      <c r="J242" s="258"/>
      <c r="K242" s="252"/>
      <c r="L242" s="354">
        <v>4</v>
      </c>
      <c r="M242" s="355" t="s">
        <v>93</v>
      </c>
      <c r="N242" s="349">
        <v>1000000</v>
      </c>
      <c r="O242" s="343"/>
      <c r="P242" s="349">
        <f>P243</f>
        <v>134360</v>
      </c>
      <c r="Q242" s="344">
        <f t="shared" si="15"/>
        <v>13.436</v>
      </c>
    </row>
    <row r="243" spans="1:17" s="253" customFormat="1" ht="12.75">
      <c r="A243" s="249"/>
      <c r="B243" s="249" t="s">
        <v>23</v>
      </c>
      <c r="C243" s="390"/>
      <c r="D243" s="250"/>
      <c r="E243" s="250"/>
      <c r="F243" s="250"/>
      <c r="G243" s="250"/>
      <c r="H243" s="250"/>
      <c r="I243" s="250"/>
      <c r="J243" s="251"/>
      <c r="K243" s="252"/>
      <c r="L243" s="354">
        <v>42</v>
      </c>
      <c r="M243" s="355" t="s">
        <v>131</v>
      </c>
      <c r="N243" s="349">
        <v>1000000</v>
      </c>
      <c r="O243" s="343"/>
      <c r="P243" s="349">
        <f>P244</f>
        <v>134360</v>
      </c>
      <c r="Q243" s="344">
        <f t="shared" si="15"/>
        <v>13.436</v>
      </c>
    </row>
    <row r="244" spans="1:17" s="256" customFormat="1" ht="12.75">
      <c r="A244" s="255"/>
      <c r="B244" s="255" t="s">
        <v>23</v>
      </c>
      <c r="C244" s="390"/>
      <c r="D244" s="250" t="s">
        <v>26</v>
      </c>
      <c r="E244" s="250" t="s">
        <v>26</v>
      </c>
      <c r="F244" s="250"/>
      <c r="G244" s="297">
        <v>4</v>
      </c>
      <c r="H244" s="250" t="s">
        <v>26</v>
      </c>
      <c r="I244" s="250" t="s">
        <v>26</v>
      </c>
      <c r="J244" s="251" t="s">
        <v>26</v>
      </c>
      <c r="K244" s="252"/>
      <c r="L244" s="354">
        <v>421</v>
      </c>
      <c r="M244" s="355" t="s">
        <v>390</v>
      </c>
      <c r="N244" s="349">
        <v>1000000</v>
      </c>
      <c r="O244" s="343"/>
      <c r="P244" s="349">
        <v>134360</v>
      </c>
      <c r="Q244" s="344">
        <f t="shared" si="15"/>
        <v>13.436</v>
      </c>
    </row>
    <row r="245" spans="1:17" s="256" customFormat="1" ht="12.75">
      <c r="A245" s="299">
        <v>56</v>
      </c>
      <c r="B245" s="243" t="s">
        <v>14</v>
      </c>
      <c r="C245" s="388" t="s">
        <v>132</v>
      </c>
      <c r="D245" s="244">
        <v>1</v>
      </c>
      <c r="E245" s="244" t="s">
        <v>16</v>
      </c>
      <c r="F245" s="244"/>
      <c r="G245" s="244">
        <v>4</v>
      </c>
      <c r="H245" s="244" t="s">
        <v>16</v>
      </c>
      <c r="I245" s="244" t="s">
        <v>16</v>
      </c>
      <c r="J245" s="245" t="s">
        <v>16</v>
      </c>
      <c r="K245" s="298">
        <v>660</v>
      </c>
      <c r="L245" s="448" t="s">
        <v>133</v>
      </c>
      <c r="M245" s="449"/>
      <c r="N245" s="345">
        <f>N246</f>
        <v>500000</v>
      </c>
      <c r="O245" s="337"/>
      <c r="P245" s="345">
        <f>P246</f>
        <v>131155</v>
      </c>
      <c r="Q245" s="370">
        <f t="shared" si="15"/>
        <v>26.230999999999998</v>
      </c>
    </row>
    <row r="246" spans="1:243" s="256" customFormat="1" ht="12.75">
      <c r="A246" s="246"/>
      <c r="B246" s="246" t="s">
        <v>21</v>
      </c>
      <c r="C246" s="389"/>
      <c r="D246" s="247"/>
      <c r="E246" s="247"/>
      <c r="F246" s="247"/>
      <c r="G246" s="247"/>
      <c r="H246" s="247"/>
      <c r="I246" s="247"/>
      <c r="J246" s="248"/>
      <c r="K246" s="300">
        <v>660</v>
      </c>
      <c r="L246" s="353" t="s">
        <v>110</v>
      </c>
      <c r="M246" s="340"/>
      <c r="N246" s="347">
        <f>N247</f>
        <v>500000</v>
      </c>
      <c r="O246" s="340"/>
      <c r="P246" s="347">
        <f>P247</f>
        <v>131155</v>
      </c>
      <c r="Q246" s="348">
        <f t="shared" si="15"/>
        <v>26.230999999999998</v>
      </c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53"/>
      <c r="AT246" s="253"/>
      <c r="AU246" s="253"/>
      <c r="AV246" s="253"/>
      <c r="AW246" s="253"/>
      <c r="AX246" s="253"/>
      <c r="AY246" s="253"/>
      <c r="AZ246" s="253"/>
      <c r="BA246" s="253"/>
      <c r="BB246" s="253"/>
      <c r="BC246" s="253"/>
      <c r="BD246" s="253"/>
      <c r="BE246" s="253"/>
      <c r="BF246" s="253"/>
      <c r="BG246" s="253"/>
      <c r="BH246" s="253"/>
      <c r="BI246" s="253"/>
      <c r="BJ246" s="253"/>
      <c r="BK246" s="253"/>
      <c r="BL246" s="253"/>
      <c r="BM246" s="253"/>
      <c r="BN246" s="253"/>
      <c r="BO246" s="253"/>
      <c r="BP246" s="253"/>
      <c r="BQ246" s="253"/>
      <c r="BR246" s="253"/>
      <c r="BS246" s="253"/>
      <c r="BT246" s="253"/>
      <c r="BU246" s="253"/>
      <c r="BV246" s="253"/>
      <c r="BW246" s="253"/>
      <c r="BX246" s="253"/>
      <c r="BY246" s="253"/>
      <c r="BZ246" s="253"/>
      <c r="CA246" s="253"/>
      <c r="CB246" s="253"/>
      <c r="CC246" s="253"/>
      <c r="CD246" s="253"/>
      <c r="CE246" s="253"/>
      <c r="CF246" s="253"/>
      <c r="CG246" s="253"/>
      <c r="CH246" s="253"/>
      <c r="CI246" s="253"/>
      <c r="CJ246" s="253"/>
      <c r="CK246" s="253"/>
      <c r="CL246" s="253"/>
      <c r="CM246" s="253"/>
      <c r="CN246" s="253"/>
      <c r="CO246" s="253"/>
      <c r="CP246" s="253"/>
      <c r="CQ246" s="253"/>
      <c r="CR246" s="253"/>
      <c r="CS246" s="253"/>
      <c r="CT246" s="253"/>
      <c r="CU246" s="253"/>
      <c r="CV246" s="253"/>
      <c r="CW246" s="253"/>
      <c r="CX246" s="253"/>
      <c r="CY246" s="253"/>
      <c r="CZ246" s="253"/>
      <c r="DA246" s="253"/>
      <c r="DB246" s="253"/>
      <c r="DC246" s="253"/>
      <c r="DD246" s="253"/>
      <c r="DE246" s="253"/>
      <c r="DF246" s="253"/>
      <c r="DG246" s="253"/>
      <c r="DH246" s="253"/>
      <c r="DI246" s="253"/>
      <c r="DJ246" s="253"/>
      <c r="DK246" s="253"/>
      <c r="DL246" s="253"/>
      <c r="DM246" s="253"/>
      <c r="DN246" s="253"/>
      <c r="DO246" s="253"/>
      <c r="DP246" s="253"/>
      <c r="DQ246" s="253"/>
      <c r="DR246" s="253"/>
      <c r="DS246" s="253"/>
      <c r="DT246" s="253"/>
      <c r="DU246" s="253"/>
      <c r="DV246" s="253"/>
      <c r="DW246" s="253"/>
      <c r="DX246" s="253"/>
      <c r="DY246" s="253"/>
      <c r="DZ246" s="253"/>
      <c r="EA246" s="253"/>
      <c r="EB246" s="253"/>
      <c r="EC246" s="253"/>
      <c r="ED246" s="253"/>
      <c r="EE246" s="253"/>
      <c r="EF246" s="253"/>
      <c r="EG246" s="253"/>
      <c r="EH246" s="253"/>
      <c r="EI246" s="253"/>
      <c r="EJ246" s="253"/>
      <c r="EK246" s="253"/>
      <c r="EL246" s="253"/>
      <c r="EM246" s="253"/>
      <c r="EN246" s="253"/>
      <c r="EO246" s="253"/>
      <c r="EP246" s="253"/>
      <c r="EQ246" s="253"/>
      <c r="ER246" s="253"/>
      <c r="ES246" s="253"/>
      <c r="ET246" s="253"/>
      <c r="EU246" s="253"/>
      <c r="EV246" s="253"/>
      <c r="EW246" s="253"/>
      <c r="EX246" s="253"/>
      <c r="EY246" s="253"/>
      <c r="EZ246" s="253"/>
      <c r="FA246" s="253"/>
      <c r="FB246" s="253"/>
      <c r="FC246" s="253"/>
      <c r="FD246" s="253"/>
      <c r="FE246" s="253"/>
      <c r="FF246" s="253"/>
      <c r="FG246" s="253"/>
      <c r="FH246" s="253"/>
      <c r="FI246" s="253"/>
      <c r="FJ246" s="253"/>
      <c r="FK246" s="253"/>
      <c r="FL246" s="253"/>
      <c r="FM246" s="253"/>
      <c r="FN246" s="253"/>
      <c r="FO246" s="253"/>
      <c r="FP246" s="253"/>
      <c r="FQ246" s="253"/>
      <c r="FR246" s="253"/>
      <c r="FS246" s="253"/>
      <c r="FT246" s="253"/>
      <c r="FU246" s="253"/>
      <c r="FV246" s="253"/>
      <c r="FW246" s="253"/>
      <c r="FX246" s="253"/>
      <c r="FY246" s="253"/>
      <c r="FZ246" s="253"/>
      <c r="GA246" s="253"/>
      <c r="GB246" s="253"/>
      <c r="GC246" s="253"/>
      <c r="GD246" s="253"/>
      <c r="GE246" s="253"/>
      <c r="GF246" s="253"/>
      <c r="GG246" s="253"/>
      <c r="GH246" s="253"/>
      <c r="GI246" s="253"/>
      <c r="GJ246" s="253"/>
      <c r="GK246" s="253"/>
      <c r="GL246" s="253"/>
      <c r="GM246" s="253"/>
      <c r="GN246" s="253"/>
      <c r="GO246" s="253"/>
      <c r="GP246" s="253"/>
      <c r="GQ246" s="253"/>
      <c r="GR246" s="253"/>
      <c r="GS246" s="253"/>
      <c r="GT246" s="253"/>
      <c r="GU246" s="253"/>
      <c r="GV246" s="253"/>
      <c r="GW246" s="253"/>
      <c r="GX246" s="253"/>
      <c r="GY246" s="253"/>
      <c r="GZ246" s="253"/>
      <c r="HA246" s="253"/>
      <c r="HB246" s="253"/>
      <c r="HC246" s="253"/>
      <c r="IB246" s="8"/>
      <c r="IC246" s="8"/>
      <c r="ID246" s="8"/>
      <c r="IE246" s="8"/>
      <c r="IF246" s="8"/>
      <c r="IG246" s="8"/>
      <c r="IH246" s="8"/>
      <c r="II246" s="8"/>
    </row>
    <row r="247" spans="1:17" s="256" customFormat="1" ht="12.75">
      <c r="A247" s="249"/>
      <c r="B247" s="249" t="s">
        <v>23</v>
      </c>
      <c r="C247" s="390"/>
      <c r="D247" s="257"/>
      <c r="E247" s="257"/>
      <c r="F247" s="257"/>
      <c r="G247" s="257"/>
      <c r="H247" s="257"/>
      <c r="I247" s="257"/>
      <c r="J247" s="258"/>
      <c r="K247" s="252"/>
      <c r="L247" s="354">
        <v>4</v>
      </c>
      <c r="M247" s="355" t="s">
        <v>93</v>
      </c>
      <c r="N247" s="349">
        <v>500000</v>
      </c>
      <c r="O247" s="343"/>
      <c r="P247" s="349">
        <f>P248</f>
        <v>131155</v>
      </c>
      <c r="Q247" s="344">
        <f t="shared" si="15"/>
        <v>26.230999999999998</v>
      </c>
    </row>
    <row r="248" spans="1:17" s="256" customFormat="1" ht="12.75">
      <c r="A248" s="249"/>
      <c r="B248" s="249" t="s">
        <v>23</v>
      </c>
      <c r="C248" s="390"/>
      <c r="D248" s="250"/>
      <c r="E248" s="250"/>
      <c r="F248" s="250"/>
      <c r="G248" s="250"/>
      <c r="H248" s="250"/>
      <c r="I248" s="250"/>
      <c r="J248" s="251"/>
      <c r="K248" s="252"/>
      <c r="L248" s="354">
        <v>42</v>
      </c>
      <c r="M248" s="355" t="s">
        <v>94</v>
      </c>
      <c r="N248" s="349">
        <v>500000</v>
      </c>
      <c r="O248" s="343"/>
      <c r="P248" s="349">
        <f>P249</f>
        <v>131155</v>
      </c>
      <c r="Q248" s="344">
        <f t="shared" si="15"/>
        <v>26.230999999999998</v>
      </c>
    </row>
    <row r="249" spans="1:17" ht="12.75">
      <c r="A249" s="255"/>
      <c r="B249" s="255" t="s">
        <v>23</v>
      </c>
      <c r="C249" s="390"/>
      <c r="D249" s="297">
        <v>1</v>
      </c>
      <c r="E249" s="250" t="s">
        <v>26</v>
      </c>
      <c r="F249" s="250"/>
      <c r="G249" s="297">
        <v>4</v>
      </c>
      <c r="H249" s="250" t="s">
        <v>26</v>
      </c>
      <c r="I249" s="250" t="s">
        <v>26</v>
      </c>
      <c r="J249" s="251" t="s">
        <v>26</v>
      </c>
      <c r="K249" s="252"/>
      <c r="L249" s="354">
        <v>421</v>
      </c>
      <c r="M249" s="355" t="s">
        <v>95</v>
      </c>
      <c r="N249" s="349">
        <v>500000</v>
      </c>
      <c r="O249" s="343"/>
      <c r="P249" s="349">
        <v>131155</v>
      </c>
      <c r="Q249" s="344">
        <f t="shared" si="15"/>
        <v>26.230999999999998</v>
      </c>
    </row>
    <row r="250" spans="1:17" s="256" customFormat="1" ht="12.75">
      <c r="A250" s="299">
        <v>62</v>
      </c>
      <c r="B250" s="243" t="s">
        <v>14</v>
      </c>
      <c r="C250" s="388" t="s">
        <v>134</v>
      </c>
      <c r="D250" s="301">
        <v>1</v>
      </c>
      <c r="E250" s="244" t="s">
        <v>16</v>
      </c>
      <c r="F250" s="244"/>
      <c r="G250" s="244"/>
      <c r="H250" s="244" t="s">
        <v>16</v>
      </c>
      <c r="I250" s="244" t="s">
        <v>16</v>
      </c>
      <c r="J250" s="245">
        <v>7</v>
      </c>
      <c r="K250" s="298">
        <v>520</v>
      </c>
      <c r="L250" s="448" t="s">
        <v>379</v>
      </c>
      <c r="M250" s="449"/>
      <c r="N250" s="336">
        <v>0</v>
      </c>
      <c r="O250" s="337"/>
      <c r="P250" s="336">
        <f>P251</f>
        <v>0</v>
      </c>
      <c r="Q250" s="370">
        <v>0</v>
      </c>
    </row>
    <row r="251" spans="1:17" s="253" customFormat="1" ht="12.75">
      <c r="A251" s="246"/>
      <c r="B251" s="246" t="s">
        <v>21</v>
      </c>
      <c r="C251" s="389"/>
      <c r="D251" s="247"/>
      <c r="E251" s="247"/>
      <c r="F251" s="247"/>
      <c r="G251" s="247"/>
      <c r="H251" s="247"/>
      <c r="I251" s="247"/>
      <c r="J251" s="248"/>
      <c r="K251" s="300">
        <v>520</v>
      </c>
      <c r="L251" s="353" t="s">
        <v>122</v>
      </c>
      <c r="M251" s="340"/>
      <c r="N251" s="339">
        <v>0</v>
      </c>
      <c r="O251" s="340"/>
      <c r="P251" s="339">
        <f>P252+P255</f>
        <v>0</v>
      </c>
      <c r="Q251" s="348">
        <v>0</v>
      </c>
    </row>
    <row r="252" spans="1:17" s="256" customFormat="1" ht="12.75">
      <c r="A252" s="249"/>
      <c r="B252" s="249" t="s">
        <v>23</v>
      </c>
      <c r="C252" s="390"/>
      <c r="D252" s="257"/>
      <c r="E252" s="257"/>
      <c r="F252" s="257"/>
      <c r="G252" s="257"/>
      <c r="H252" s="257"/>
      <c r="I252" s="257"/>
      <c r="J252" s="258"/>
      <c r="K252" s="252"/>
      <c r="L252" s="354">
        <v>3</v>
      </c>
      <c r="M252" s="355" t="s">
        <v>24</v>
      </c>
      <c r="N252" s="342">
        <v>0</v>
      </c>
      <c r="O252" s="343"/>
      <c r="P252" s="342">
        <f>P253+P254</f>
        <v>0</v>
      </c>
      <c r="Q252" s="344">
        <v>0</v>
      </c>
    </row>
    <row r="253" spans="1:17" s="256" customFormat="1" ht="12.75">
      <c r="A253" s="249"/>
      <c r="B253" s="249" t="s">
        <v>23</v>
      </c>
      <c r="C253" s="390"/>
      <c r="D253" s="250"/>
      <c r="E253" s="250"/>
      <c r="F253" s="250"/>
      <c r="G253" s="250"/>
      <c r="H253" s="250"/>
      <c r="I253" s="250"/>
      <c r="J253" s="251"/>
      <c r="K253" s="252"/>
      <c r="L253" s="354">
        <v>32</v>
      </c>
      <c r="M253" s="355" t="s">
        <v>25</v>
      </c>
      <c r="N253" s="342">
        <v>0</v>
      </c>
      <c r="O253" s="343"/>
      <c r="P253" s="342">
        <v>0</v>
      </c>
      <c r="Q253" s="344">
        <v>0</v>
      </c>
    </row>
    <row r="254" spans="1:17" s="256" customFormat="1" ht="12.75">
      <c r="A254" s="255"/>
      <c r="B254" s="255" t="s">
        <v>23</v>
      </c>
      <c r="C254" s="390"/>
      <c r="D254" s="297">
        <v>1</v>
      </c>
      <c r="E254" s="250" t="s">
        <v>26</v>
      </c>
      <c r="F254" s="250"/>
      <c r="G254" s="250" t="s">
        <v>26</v>
      </c>
      <c r="H254" s="250" t="s">
        <v>26</v>
      </c>
      <c r="I254" s="250" t="s">
        <v>26</v>
      </c>
      <c r="J254" s="251" t="s">
        <v>26</v>
      </c>
      <c r="K254" s="252"/>
      <c r="L254" s="354">
        <v>323</v>
      </c>
      <c r="M254" s="355" t="s">
        <v>135</v>
      </c>
      <c r="N254" s="374">
        <v>0</v>
      </c>
      <c r="O254" s="364"/>
      <c r="P254" s="342">
        <v>0</v>
      </c>
      <c r="Q254" s="344">
        <v>0</v>
      </c>
    </row>
    <row r="255" spans="1:17" s="256" customFormat="1" ht="12.75">
      <c r="A255" s="249"/>
      <c r="B255" s="249" t="s">
        <v>23</v>
      </c>
      <c r="C255" s="390"/>
      <c r="D255" s="257"/>
      <c r="E255" s="257"/>
      <c r="F255" s="257"/>
      <c r="G255" s="257"/>
      <c r="H255" s="257"/>
      <c r="I255" s="257"/>
      <c r="J255" s="258"/>
      <c r="K255" s="252"/>
      <c r="L255" s="354">
        <v>4</v>
      </c>
      <c r="M255" s="355" t="s">
        <v>93</v>
      </c>
      <c r="N255" s="342">
        <v>0</v>
      </c>
      <c r="O255" s="343"/>
      <c r="P255" s="342">
        <v>0</v>
      </c>
      <c r="Q255" s="344">
        <v>0</v>
      </c>
    </row>
    <row r="256" spans="1:17" s="253" customFormat="1" ht="12.75">
      <c r="A256" s="249"/>
      <c r="B256" s="249" t="s">
        <v>23</v>
      </c>
      <c r="C256" s="390"/>
      <c r="D256" s="250"/>
      <c r="E256" s="250"/>
      <c r="F256" s="250"/>
      <c r="G256" s="250"/>
      <c r="H256" s="250"/>
      <c r="I256" s="250"/>
      <c r="J256" s="251"/>
      <c r="K256" s="252"/>
      <c r="L256" s="354">
        <v>42</v>
      </c>
      <c r="M256" s="355" t="s">
        <v>94</v>
      </c>
      <c r="N256" s="342">
        <v>0</v>
      </c>
      <c r="O256" s="343"/>
      <c r="P256" s="342">
        <v>0</v>
      </c>
      <c r="Q256" s="344">
        <v>0</v>
      </c>
    </row>
    <row r="257" spans="1:17" s="256" customFormat="1" ht="12.75">
      <c r="A257" s="255"/>
      <c r="B257" s="255" t="s">
        <v>23</v>
      </c>
      <c r="C257" s="390"/>
      <c r="D257" s="250" t="s">
        <v>26</v>
      </c>
      <c r="E257" s="250" t="s">
        <v>26</v>
      </c>
      <c r="F257" s="250"/>
      <c r="G257" s="250"/>
      <c r="H257" s="250" t="s">
        <v>26</v>
      </c>
      <c r="I257" s="250" t="s">
        <v>26</v>
      </c>
      <c r="J257" s="251">
        <v>7</v>
      </c>
      <c r="K257" s="252"/>
      <c r="L257" s="354">
        <v>421</v>
      </c>
      <c r="M257" s="355" t="s">
        <v>95</v>
      </c>
      <c r="N257" s="342">
        <v>0</v>
      </c>
      <c r="O257" s="343"/>
      <c r="P257" s="342">
        <v>0</v>
      </c>
      <c r="Q257" s="344">
        <v>0</v>
      </c>
    </row>
    <row r="258" spans="1:17" s="256" customFormat="1" ht="12.75">
      <c r="A258" s="255"/>
      <c r="B258" s="255" t="s">
        <v>23</v>
      </c>
      <c r="C258" s="390"/>
      <c r="D258" s="250">
        <v>1</v>
      </c>
      <c r="E258" s="250"/>
      <c r="F258" s="250"/>
      <c r="G258" s="250"/>
      <c r="H258" s="250"/>
      <c r="I258" s="250"/>
      <c r="J258" s="251"/>
      <c r="K258" s="252"/>
      <c r="L258" s="354">
        <v>426</v>
      </c>
      <c r="M258" s="355" t="s">
        <v>136</v>
      </c>
      <c r="N258" s="342">
        <v>0</v>
      </c>
      <c r="O258" s="343"/>
      <c r="P258" s="342">
        <v>0</v>
      </c>
      <c r="Q258" s="344">
        <v>0</v>
      </c>
    </row>
    <row r="259" spans="1:17" ht="12.75">
      <c r="A259" s="299">
        <v>65</v>
      </c>
      <c r="B259" s="243" t="s">
        <v>14</v>
      </c>
      <c r="C259" s="388" t="s">
        <v>137</v>
      </c>
      <c r="D259" s="244"/>
      <c r="E259" s="244" t="s">
        <v>16</v>
      </c>
      <c r="F259" s="244"/>
      <c r="G259" s="244">
        <v>4</v>
      </c>
      <c r="H259" s="244" t="s">
        <v>16</v>
      </c>
      <c r="I259" s="244" t="s">
        <v>16</v>
      </c>
      <c r="J259" s="245" t="s">
        <v>16</v>
      </c>
      <c r="K259" s="298">
        <v>630</v>
      </c>
      <c r="L259" s="448" t="s">
        <v>370</v>
      </c>
      <c r="M259" s="449"/>
      <c r="N259" s="345">
        <f>N260</f>
        <v>100000</v>
      </c>
      <c r="O259" s="337"/>
      <c r="P259" s="336">
        <f>P260</f>
        <v>0</v>
      </c>
      <c r="Q259" s="370">
        <f aca="true" t="shared" si="16" ref="Q259:Q290">P259/N259</f>
        <v>0</v>
      </c>
    </row>
    <row r="260" spans="1:235" s="256" customFormat="1" ht="12.75">
      <c r="A260" s="246"/>
      <c r="B260" s="246" t="s">
        <v>21</v>
      </c>
      <c r="C260" s="389"/>
      <c r="D260" s="247"/>
      <c r="E260" s="247"/>
      <c r="F260" s="247"/>
      <c r="G260" s="247"/>
      <c r="H260" s="247"/>
      <c r="I260" s="247"/>
      <c r="J260" s="248"/>
      <c r="K260" s="300">
        <v>630</v>
      </c>
      <c r="L260" s="353" t="s">
        <v>138</v>
      </c>
      <c r="M260" s="340"/>
      <c r="N260" s="347">
        <f>N261</f>
        <v>100000</v>
      </c>
      <c r="O260" s="340"/>
      <c r="P260" s="339">
        <f>P261</f>
        <v>0</v>
      </c>
      <c r="Q260" s="348">
        <f t="shared" si="16"/>
        <v>0</v>
      </c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3"/>
      <c r="AE260" s="253"/>
      <c r="AF260" s="253"/>
      <c r="AG260" s="253"/>
      <c r="AH260" s="253"/>
      <c r="AI260" s="253"/>
      <c r="AJ260" s="253"/>
      <c r="AK260" s="253"/>
      <c r="AL260" s="253"/>
      <c r="AM260" s="253"/>
      <c r="AN260" s="253"/>
      <c r="AO260" s="253"/>
      <c r="AP260" s="253"/>
      <c r="AQ260" s="253"/>
      <c r="AR260" s="253"/>
      <c r="AS260" s="253"/>
      <c r="AT260" s="253"/>
      <c r="AU260" s="253"/>
      <c r="AV260" s="253"/>
      <c r="AW260" s="253"/>
      <c r="AX260" s="253"/>
      <c r="AY260" s="253"/>
      <c r="AZ260" s="253"/>
      <c r="BA260" s="253"/>
      <c r="BB260" s="253"/>
      <c r="BC260" s="253"/>
      <c r="BD260" s="253"/>
      <c r="BE260" s="253"/>
      <c r="BF260" s="253"/>
      <c r="BG260" s="253"/>
      <c r="BH260" s="253"/>
      <c r="BI260" s="253"/>
      <c r="BJ260" s="253"/>
      <c r="BK260" s="253"/>
      <c r="BL260" s="253"/>
      <c r="BM260" s="253"/>
      <c r="BN260" s="253"/>
      <c r="BO260" s="253"/>
      <c r="BP260" s="253"/>
      <c r="BQ260" s="253"/>
      <c r="BR260" s="253"/>
      <c r="BS260" s="253"/>
      <c r="BT260" s="253"/>
      <c r="BU260" s="253"/>
      <c r="BV260" s="253"/>
      <c r="BW260" s="253"/>
      <c r="BX260" s="253"/>
      <c r="BY260" s="253"/>
      <c r="BZ260" s="253"/>
      <c r="CA260" s="253"/>
      <c r="CB260" s="253"/>
      <c r="CC260" s="253"/>
      <c r="CD260" s="253"/>
      <c r="CE260" s="253"/>
      <c r="CF260" s="253"/>
      <c r="CG260" s="253"/>
      <c r="CH260" s="253"/>
      <c r="CI260" s="253"/>
      <c r="CJ260" s="253"/>
      <c r="CK260" s="253"/>
      <c r="CL260" s="253"/>
      <c r="CM260" s="253"/>
      <c r="CN260" s="253"/>
      <c r="CO260" s="253"/>
      <c r="CP260" s="253"/>
      <c r="CQ260" s="253"/>
      <c r="CR260" s="253"/>
      <c r="CS260" s="253"/>
      <c r="CT260" s="253"/>
      <c r="CU260" s="253"/>
      <c r="CV260" s="253"/>
      <c r="CW260" s="253"/>
      <c r="CX260" s="253"/>
      <c r="CY260" s="253"/>
      <c r="CZ260" s="253"/>
      <c r="DA260" s="253"/>
      <c r="DB260" s="253"/>
      <c r="DC260" s="253"/>
      <c r="DD260" s="253"/>
      <c r="DE260" s="253"/>
      <c r="DF260" s="253"/>
      <c r="DG260" s="253"/>
      <c r="DH260" s="253"/>
      <c r="DI260" s="253"/>
      <c r="DJ260" s="253"/>
      <c r="DK260" s="253"/>
      <c r="DL260" s="253"/>
      <c r="DM260" s="253"/>
      <c r="DN260" s="253"/>
      <c r="DO260" s="253"/>
      <c r="DP260" s="253"/>
      <c r="DQ260" s="253"/>
      <c r="DR260" s="253"/>
      <c r="DS260" s="253"/>
      <c r="DT260" s="253"/>
      <c r="DU260" s="253"/>
      <c r="DV260" s="253"/>
      <c r="DW260" s="253"/>
      <c r="DX260" s="253"/>
      <c r="DY260" s="253"/>
      <c r="DZ260" s="253"/>
      <c r="EA260" s="253"/>
      <c r="EB260" s="253"/>
      <c r="EC260" s="253"/>
      <c r="ED260" s="253"/>
      <c r="EE260" s="253"/>
      <c r="EF260" s="253"/>
      <c r="EG260" s="253"/>
      <c r="EH260" s="253"/>
      <c r="EI260" s="253"/>
      <c r="EJ260" s="253"/>
      <c r="EK260" s="253"/>
      <c r="EL260" s="253"/>
      <c r="EM260" s="253"/>
      <c r="EN260" s="253"/>
      <c r="EO260" s="253"/>
      <c r="EP260" s="253"/>
      <c r="EQ260" s="253"/>
      <c r="ER260" s="253"/>
      <c r="ES260" s="253"/>
      <c r="ET260" s="253"/>
      <c r="EU260" s="253"/>
      <c r="EV260" s="253"/>
      <c r="EW260" s="253"/>
      <c r="EX260" s="253"/>
      <c r="EY260" s="253"/>
      <c r="EZ260" s="253"/>
      <c r="FA260" s="253"/>
      <c r="FB260" s="253"/>
      <c r="FC260" s="253"/>
      <c r="FD260" s="253"/>
      <c r="FE260" s="253"/>
      <c r="FF260" s="253"/>
      <c r="FG260" s="253"/>
      <c r="FH260" s="253"/>
      <c r="FI260" s="253"/>
      <c r="FJ260" s="253"/>
      <c r="FK260" s="253"/>
      <c r="FL260" s="253"/>
      <c r="FM260" s="253"/>
      <c r="FN260" s="253"/>
      <c r="FO260" s="253"/>
      <c r="FP260" s="253"/>
      <c r="FQ260" s="253"/>
      <c r="FR260" s="253"/>
      <c r="FS260" s="253"/>
      <c r="FT260" s="253"/>
      <c r="FU260" s="253"/>
      <c r="FV260" s="253"/>
      <c r="FW260" s="253"/>
      <c r="FX260" s="253"/>
      <c r="FY260" s="253"/>
      <c r="FZ260" s="253"/>
      <c r="GA260" s="253"/>
      <c r="GB260" s="253"/>
      <c r="GC260" s="253"/>
      <c r="GD260" s="253"/>
      <c r="GE260" s="253"/>
      <c r="GF260" s="253"/>
      <c r="GG260" s="253"/>
      <c r="GH260" s="253"/>
      <c r="GI260" s="253"/>
      <c r="GJ260" s="253"/>
      <c r="GK260" s="253"/>
      <c r="GL260" s="253"/>
      <c r="GM260" s="253"/>
      <c r="GN260" s="253"/>
      <c r="GO260" s="253"/>
      <c r="GP260" s="253"/>
      <c r="GQ260" s="253"/>
      <c r="GR260" s="253"/>
      <c r="GS260" s="253"/>
      <c r="GT260" s="253"/>
      <c r="GU260" s="253"/>
      <c r="HT260" s="8"/>
      <c r="HU260" s="8"/>
      <c r="HV260" s="8"/>
      <c r="HW260" s="8"/>
      <c r="HX260" s="8"/>
      <c r="HY260" s="8"/>
      <c r="HZ260" s="8"/>
      <c r="IA260" s="8"/>
    </row>
    <row r="261" spans="1:17" ht="12.75">
      <c r="A261" s="249"/>
      <c r="B261" s="249" t="s">
        <v>23</v>
      </c>
      <c r="C261" s="390"/>
      <c r="D261" s="257"/>
      <c r="E261" s="257"/>
      <c r="F261" s="257"/>
      <c r="G261" s="257"/>
      <c r="H261" s="257"/>
      <c r="I261" s="257"/>
      <c r="J261" s="258"/>
      <c r="K261" s="252"/>
      <c r="L261" s="354">
        <v>4</v>
      </c>
      <c r="M261" s="355" t="s">
        <v>93</v>
      </c>
      <c r="N261" s="349">
        <v>100000</v>
      </c>
      <c r="O261" s="343"/>
      <c r="P261" s="342">
        <f>P262</f>
        <v>0</v>
      </c>
      <c r="Q261" s="344">
        <f t="shared" si="16"/>
        <v>0</v>
      </c>
    </row>
    <row r="262" spans="1:17" ht="12.75">
      <c r="A262" s="249"/>
      <c r="B262" s="249" t="s">
        <v>23</v>
      </c>
      <c r="C262" s="390"/>
      <c r="D262" s="250"/>
      <c r="E262" s="250"/>
      <c r="F262" s="250"/>
      <c r="G262" s="250"/>
      <c r="H262" s="250"/>
      <c r="I262" s="250"/>
      <c r="J262" s="251"/>
      <c r="K262" s="252"/>
      <c r="L262" s="354">
        <v>42</v>
      </c>
      <c r="M262" s="355" t="s">
        <v>94</v>
      </c>
      <c r="N262" s="349">
        <v>100000</v>
      </c>
      <c r="O262" s="343"/>
      <c r="P262" s="342">
        <f>P263</f>
        <v>0</v>
      </c>
      <c r="Q262" s="344">
        <f t="shared" si="16"/>
        <v>0</v>
      </c>
    </row>
    <row r="263" spans="1:17" s="253" customFormat="1" ht="12.75">
      <c r="A263" s="255"/>
      <c r="B263" s="255" t="s">
        <v>23</v>
      </c>
      <c r="C263" s="390"/>
      <c r="D263" s="250"/>
      <c r="E263" s="250" t="s">
        <v>26</v>
      </c>
      <c r="F263" s="250"/>
      <c r="G263" s="297">
        <v>4</v>
      </c>
      <c r="H263" s="250" t="s">
        <v>26</v>
      </c>
      <c r="I263" s="250" t="s">
        <v>26</v>
      </c>
      <c r="J263" s="251" t="s">
        <v>26</v>
      </c>
      <c r="K263" s="252"/>
      <c r="L263" s="354">
        <v>421</v>
      </c>
      <c r="M263" s="355" t="s">
        <v>95</v>
      </c>
      <c r="N263" s="349">
        <v>100000</v>
      </c>
      <c r="O263" s="343"/>
      <c r="P263" s="342">
        <v>0</v>
      </c>
      <c r="Q263" s="344">
        <f t="shared" si="16"/>
        <v>0</v>
      </c>
    </row>
    <row r="264" spans="1:17" ht="12.75">
      <c r="A264" s="299">
        <v>61</v>
      </c>
      <c r="B264" s="243" t="s">
        <v>14</v>
      </c>
      <c r="C264" s="388" t="s">
        <v>139</v>
      </c>
      <c r="D264" s="244"/>
      <c r="E264" s="244" t="s">
        <v>16</v>
      </c>
      <c r="F264" s="244"/>
      <c r="G264" s="244">
        <v>4</v>
      </c>
      <c r="H264" s="244" t="s">
        <v>16</v>
      </c>
      <c r="I264" s="244" t="s">
        <v>16</v>
      </c>
      <c r="J264" s="245" t="s">
        <v>16</v>
      </c>
      <c r="K264" s="298">
        <v>630</v>
      </c>
      <c r="L264" s="448" t="s">
        <v>411</v>
      </c>
      <c r="M264" s="449"/>
      <c r="N264" s="345">
        <f>N265</f>
        <v>200000</v>
      </c>
      <c r="O264" s="337"/>
      <c r="P264" s="336">
        <f>P265</f>
        <v>0</v>
      </c>
      <c r="Q264" s="370">
        <f t="shared" si="16"/>
        <v>0</v>
      </c>
    </row>
    <row r="265" spans="1:235" s="256" customFormat="1" ht="12.75">
      <c r="A265" s="246"/>
      <c r="B265" s="246" t="s">
        <v>21</v>
      </c>
      <c r="C265" s="389"/>
      <c r="D265" s="247"/>
      <c r="E265" s="247"/>
      <c r="F265" s="247"/>
      <c r="G265" s="247"/>
      <c r="H265" s="247"/>
      <c r="I265" s="247"/>
      <c r="J265" s="248"/>
      <c r="K265" s="300">
        <v>630</v>
      </c>
      <c r="L265" s="353" t="s">
        <v>138</v>
      </c>
      <c r="M265" s="340"/>
      <c r="N265" s="347">
        <f>N266</f>
        <v>200000</v>
      </c>
      <c r="O265" s="340"/>
      <c r="P265" s="339">
        <f>P266</f>
        <v>0</v>
      </c>
      <c r="Q265" s="348">
        <f t="shared" si="16"/>
        <v>0</v>
      </c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53"/>
      <c r="AT265" s="253"/>
      <c r="AU265" s="253"/>
      <c r="AV265" s="253"/>
      <c r="AW265" s="253"/>
      <c r="AX265" s="253"/>
      <c r="AY265" s="253"/>
      <c r="AZ265" s="253"/>
      <c r="BA265" s="253"/>
      <c r="BB265" s="253"/>
      <c r="BC265" s="253"/>
      <c r="BD265" s="253"/>
      <c r="BE265" s="253"/>
      <c r="BF265" s="253"/>
      <c r="BG265" s="253"/>
      <c r="BH265" s="253"/>
      <c r="BI265" s="253"/>
      <c r="BJ265" s="253"/>
      <c r="BK265" s="253"/>
      <c r="BL265" s="253"/>
      <c r="BM265" s="253"/>
      <c r="BN265" s="253"/>
      <c r="BO265" s="253"/>
      <c r="BP265" s="253"/>
      <c r="BQ265" s="253"/>
      <c r="BR265" s="253"/>
      <c r="BS265" s="253"/>
      <c r="BT265" s="253"/>
      <c r="BU265" s="253"/>
      <c r="BV265" s="253"/>
      <c r="BW265" s="253"/>
      <c r="BX265" s="253"/>
      <c r="BY265" s="253"/>
      <c r="BZ265" s="253"/>
      <c r="CA265" s="253"/>
      <c r="CB265" s="253"/>
      <c r="CC265" s="253"/>
      <c r="CD265" s="253"/>
      <c r="CE265" s="253"/>
      <c r="CF265" s="253"/>
      <c r="CG265" s="253"/>
      <c r="CH265" s="253"/>
      <c r="CI265" s="253"/>
      <c r="CJ265" s="253"/>
      <c r="CK265" s="253"/>
      <c r="CL265" s="253"/>
      <c r="CM265" s="253"/>
      <c r="CN265" s="253"/>
      <c r="CO265" s="253"/>
      <c r="CP265" s="253"/>
      <c r="CQ265" s="253"/>
      <c r="CR265" s="253"/>
      <c r="CS265" s="253"/>
      <c r="CT265" s="253"/>
      <c r="CU265" s="253"/>
      <c r="CV265" s="253"/>
      <c r="CW265" s="253"/>
      <c r="CX265" s="253"/>
      <c r="CY265" s="253"/>
      <c r="CZ265" s="253"/>
      <c r="DA265" s="253"/>
      <c r="DB265" s="253"/>
      <c r="DC265" s="253"/>
      <c r="DD265" s="253"/>
      <c r="DE265" s="253"/>
      <c r="DF265" s="253"/>
      <c r="DG265" s="253"/>
      <c r="DH265" s="253"/>
      <c r="DI265" s="253"/>
      <c r="DJ265" s="253"/>
      <c r="DK265" s="253"/>
      <c r="DL265" s="253"/>
      <c r="DM265" s="253"/>
      <c r="DN265" s="253"/>
      <c r="DO265" s="253"/>
      <c r="DP265" s="253"/>
      <c r="DQ265" s="253"/>
      <c r="DR265" s="253"/>
      <c r="DS265" s="253"/>
      <c r="DT265" s="253"/>
      <c r="DU265" s="253"/>
      <c r="DV265" s="253"/>
      <c r="DW265" s="253"/>
      <c r="DX265" s="253"/>
      <c r="DY265" s="253"/>
      <c r="DZ265" s="253"/>
      <c r="EA265" s="253"/>
      <c r="EB265" s="253"/>
      <c r="EC265" s="253"/>
      <c r="ED265" s="253"/>
      <c r="EE265" s="253"/>
      <c r="EF265" s="253"/>
      <c r="EG265" s="253"/>
      <c r="EH265" s="253"/>
      <c r="EI265" s="253"/>
      <c r="EJ265" s="253"/>
      <c r="EK265" s="253"/>
      <c r="EL265" s="253"/>
      <c r="EM265" s="253"/>
      <c r="EN265" s="253"/>
      <c r="EO265" s="253"/>
      <c r="EP265" s="253"/>
      <c r="EQ265" s="253"/>
      <c r="ER265" s="253"/>
      <c r="ES265" s="253"/>
      <c r="ET265" s="253"/>
      <c r="EU265" s="253"/>
      <c r="EV265" s="253"/>
      <c r="EW265" s="253"/>
      <c r="EX265" s="253"/>
      <c r="EY265" s="253"/>
      <c r="EZ265" s="253"/>
      <c r="FA265" s="253"/>
      <c r="FB265" s="253"/>
      <c r="FC265" s="253"/>
      <c r="FD265" s="253"/>
      <c r="FE265" s="253"/>
      <c r="FF265" s="253"/>
      <c r="FG265" s="253"/>
      <c r="FH265" s="253"/>
      <c r="FI265" s="253"/>
      <c r="FJ265" s="253"/>
      <c r="FK265" s="253"/>
      <c r="FL265" s="253"/>
      <c r="FM265" s="253"/>
      <c r="FN265" s="253"/>
      <c r="FO265" s="253"/>
      <c r="FP265" s="253"/>
      <c r="FQ265" s="253"/>
      <c r="FR265" s="253"/>
      <c r="FS265" s="253"/>
      <c r="FT265" s="253"/>
      <c r="FU265" s="253"/>
      <c r="FV265" s="253"/>
      <c r="FW265" s="253"/>
      <c r="FX265" s="253"/>
      <c r="FY265" s="253"/>
      <c r="FZ265" s="253"/>
      <c r="GA265" s="253"/>
      <c r="GB265" s="253"/>
      <c r="GC265" s="253"/>
      <c r="GD265" s="253"/>
      <c r="GE265" s="253"/>
      <c r="GF265" s="253"/>
      <c r="GG265" s="253"/>
      <c r="GH265" s="253"/>
      <c r="GI265" s="253"/>
      <c r="GJ265" s="253"/>
      <c r="GK265" s="253"/>
      <c r="GL265" s="253"/>
      <c r="GM265" s="253"/>
      <c r="GN265" s="253"/>
      <c r="GO265" s="253"/>
      <c r="GP265" s="253"/>
      <c r="GQ265" s="253"/>
      <c r="GR265" s="253"/>
      <c r="GS265" s="253"/>
      <c r="GT265" s="253"/>
      <c r="GU265" s="253"/>
      <c r="HT265" s="8"/>
      <c r="HU265" s="8"/>
      <c r="HV265" s="8"/>
      <c r="HW265" s="8"/>
      <c r="HX265" s="8"/>
      <c r="HY265" s="8"/>
      <c r="HZ265" s="8"/>
      <c r="IA265" s="8"/>
    </row>
    <row r="266" spans="1:17" ht="12.75">
      <c r="A266" s="249"/>
      <c r="B266" s="249" t="s">
        <v>23</v>
      </c>
      <c r="C266" s="390"/>
      <c r="D266" s="257"/>
      <c r="E266" s="257"/>
      <c r="F266" s="257"/>
      <c r="G266" s="257"/>
      <c r="H266" s="257"/>
      <c r="I266" s="257"/>
      <c r="J266" s="258"/>
      <c r="K266" s="252"/>
      <c r="L266" s="354">
        <v>4</v>
      </c>
      <c r="M266" s="355" t="s">
        <v>93</v>
      </c>
      <c r="N266" s="349">
        <v>200000</v>
      </c>
      <c r="O266" s="343"/>
      <c r="P266" s="342">
        <f>P267</f>
        <v>0</v>
      </c>
      <c r="Q266" s="344">
        <f t="shared" si="16"/>
        <v>0</v>
      </c>
    </row>
    <row r="267" spans="1:32" ht="12.75">
      <c r="A267" s="249"/>
      <c r="B267" s="249" t="s">
        <v>23</v>
      </c>
      <c r="C267" s="390"/>
      <c r="D267" s="250"/>
      <c r="E267" s="250"/>
      <c r="F267" s="250"/>
      <c r="G267" s="250"/>
      <c r="H267" s="250"/>
      <c r="I267" s="250"/>
      <c r="J267" s="251"/>
      <c r="K267" s="252"/>
      <c r="L267" s="354">
        <v>42</v>
      </c>
      <c r="M267" s="355" t="s">
        <v>94</v>
      </c>
      <c r="N267" s="349">
        <v>200000</v>
      </c>
      <c r="O267" s="343"/>
      <c r="P267" s="342">
        <f>P268</f>
        <v>0</v>
      </c>
      <c r="Q267" s="344">
        <f t="shared" si="16"/>
        <v>0</v>
      </c>
      <c r="Y267" s="253"/>
      <c r="Z267" s="253"/>
      <c r="AA267" s="253"/>
      <c r="AB267" s="253"/>
      <c r="AC267" s="253"/>
      <c r="AD267" s="253"/>
      <c r="AE267" s="253"/>
      <c r="AF267" s="253"/>
    </row>
    <row r="268" spans="1:32" s="253" customFormat="1" ht="12.75">
      <c r="A268" s="255"/>
      <c r="B268" s="255" t="s">
        <v>23</v>
      </c>
      <c r="C268" s="390"/>
      <c r="D268" s="250"/>
      <c r="E268" s="250" t="s">
        <v>26</v>
      </c>
      <c r="F268" s="250"/>
      <c r="G268" s="297">
        <v>4</v>
      </c>
      <c r="H268" s="250" t="s">
        <v>26</v>
      </c>
      <c r="I268" s="250" t="s">
        <v>26</v>
      </c>
      <c r="J268" s="251" t="s">
        <v>26</v>
      </c>
      <c r="K268" s="252"/>
      <c r="L268" s="354">
        <v>421</v>
      </c>
      <c r="M268" s="355" t="s">
        <v>95</v>
      </c>
      <c r="N268" s="349">
        <v>200000</v>
      </c>
      <c r="O268" s="343"/>
      <c r="P268" s="342">
        <v>0</v>
      </c>
      <c r="Q268" s="344">
        <f t="shared" si="16"/>
        <v>0</v>
      </c>
      <c r="Y268" s="8"/>
      <c r="Z268" s="8"/>
      <c r="AA268" s="8"/>
      <c r="AB268" s="8"/>
      <c r="AC268" s="8"/>
      <c r="AD268" s="8"/>
      <c r="AE268" s="8"/>
      <c r="AF268" s="8"/>
    </row>
    <row r="269" spans="1:17" s="253" customFormat="1" ht="12.75">
      <c r="A269" s="299">
        <v>58</v>
      </c>
      <c r="B269" s="243" t="s">
        <v>14</v>
      </c>
      <c r="C269" s="388" t="s">
        <v>140</v>
      </c>
      <c r="D269" s="244"/>
      <c r="E269" s="244" t="s">
        <v>16</v>
      </c>
      <c r="F269" s="244"/>
      <c r="G269" s="244">
        <v>4</v>
      </c>
      <c r="H269" s="244" t="s">
        <v>16</v>
      </c>
      <c r="I269" s="244" t="s">
        <v>16</v>
      </c>
      <c r="J269" s="245" t="s">
        <v>16</v>
      </c>
      <c r="K269" s="298">
        <v>451</v>
      </c>
      <c r="L269" s="352" t="s">
        <v>412</v>
      </c>
      <c r="M269" s="337"/>
      <c r="N269" s="345">
        <f>N270</f>
        <v>2000000</v>
      </c>
      <c r="O269" s="337"/>
      <c r="P269" s="336">
        <f>P270</f>
        <v>0</v>
      </c>
      <c r="Q269" s="370">
        <f t="shared" si="16"/>
        <v>0</v>
      </c>
    </row>
    <row r="270" spans="1:243" ht="12.75">
      <c r="A270" s="246"/>
      <c r="B270" s="246" t="s">
        <v>21</v>
      </c>
      <c r="C270" s="389"/>
      <c r="D270" s="247"/>
      <c r="E270" s="247"/>
      <c r="F270" s="247"/>
      <c r="G270" s="247"/>
      <c r="H270" s="247"/>
      <c r="I270" s="247"/>
      <c r="J270" s="248"/>
      <c r="K270" s="300">
        <v>451</v>
      </c>
      <c r="L270" s="353" t="s">
        <v>130</v>
      </c>
      <c r="M270" s="340"/>
      <c r="N270" s="347">
        <f>N271</f>
        <v>2000000</v>
      </c>
      <c r="O270" s="340"/>
      <c r="P270" s="339">
        <f>P271</f>
        <v>0</v>
      </c>
      <c r="Q270" s="348">
        <f t="shared" si="16"/>
        <v>0</v>
      </c>
      <c r="R270" s="253"/>
      <c r="S270" s="253"/>
      <c r="T270" s="253"/>
      <c r="U270" s="253"/>
      <c r="V270" s="253"/>
      <c r="W270" s="253"/>
      <c r="X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53"/>
      <c r="AT270" s="253"/>
      <c r="AU270" s="253"/>
      <c r="AV270" s="253"/>
      <c r="AW270" s="253"/>
      <c r="AX270" s="253"/>
      <c r="AY270" s="253"/>
      <c r="AZ270" s="253"/>
      <c r="BA270" s="253"/>
      <c r="BB270" s="253"/>
      <c r="BC270" s="253"/>
      <c r="BD270" s="253"/>
      <c r="BE270" s="253"/>
      <c r="BF270" s="253"/>
      <c r="BG270" s="253"/>
      <c r="BH270" s="253"/>
      <c r="BI270" s="253"/>
      <c r="BJ270" s="253"/>
      <c r="BK270" s="253"/>
      <c r="BL270" s="253"/>
      <c r="BM270" s="253"/>
      <c r="BN270" s="253"/>
      <c r="BO270" s="253"/>
      <c r="BP270" s="253"/>
      <c r="BQ270" s="253"/>
      <c r="BR270" s="253"/>
      <c r="BS270" s="253"/>
      <c r="BT270" s="253"/>
      <c r="BU270" s="253"/>
      <c r="BV270" s="253"/>
      <c r="BW270" s="253"/>
      <c r="BX270" s="253"/>
      <c r="BY270" s="253"/>
      <c r="BZ270" s="253"/>
      <c r="CA270" s="253"/>
      <c r="CB270" s="253"/>
      <c r="CC270" s="253"/>
      <c r="CD270" s="253"/>
      <c r="CE270" s="253"/>
      <c r="CF270" s="253"/>
      <c r="CG270" s="253"/>
      <c r="CH270" s="253"/>
      <c r="CI270" s="253"/>
      <c r="CJ270" s="253"/>
      <c r="CK270" s="253"/>
      <c r="CL270" s="253"/>
      <c r="CM270" s="253"/>
      <c r="CN270" s="253"/>
      <c r="CO270" s="253"/>
      <c r="CP270" s="253"/>
      <c r="CQ270" s="253"/>
      <c r="CR270" s="253"/>
      <c r="CS270" s="253"/>
      <c r="CT270" s="253"/>
      <c r="CU270" s="253"/>
      <c r="CV270" s="253"/>
      <c r="CW270" s="253"/>
      <c r="CX270" s="253"/>
      <c r="CY270" s="253"/>
      <c r="CZ270" s="253"/>
      <c r="DA270" s="253"/>
      <c r="DB270" s="253"/>
      <c r="DC270" s="253"/>
      <c r="DD270" s="253"/>
      <c r="DE270" s="253"/>
      <c r="DF270" s="253"/>
      <c r="DG270" s="253"/>
      <c r="DH270" s="253"/>
      <c r="DI270" s="253"/>
      <c r="DJ270" s="253"/>
      <c r="DK270" s="253"/>
      <c r="DL270" s="253"/>
      <c r="DM270" s="253"/>
      <c r="DN270" s="253"/>
      <c r="DO270" s="253"/>
      <c r="DP270" s="253"/>
      <c r="DQ270" s="253"/>
      <c r="DR270" s="253"/>
      <c r="DS270" s="253"/>
      <c r="DT270" s="253"/>
      <c r="DU270" s="253"/>
      <c r="DV270" s="253"/>
      <c r="DW270" s="253"/>
      <c r="DX270" s="253"/>
      <c r="DY270" s="253"/>
      <c r="DZ270" s="253"/>
      <c r="EA270" s="253"/>
      <c r="EB270" s="253"/>
      <c r="EC270" s="253"/>
      <c r="ED270" s="253"/>
      <c r="EE270" s="253"/>
      <c r="EF270" s="253"/>
      <c r="EG270" s="253"/>
      <c r="EH270" s="253"/>
      <c r="EI270" s="253"/>
      <c r="EJ270" s="253"/>
      <c r="EK270" s="253"/>
      <c r="EL270" s="253"/>
      <c r="EM270" s="253"/>
      <c r="EN270" s="253"/>
      <c r="EO270" s="253"/>
      <c r="EP270" s="253"/>
      <c r="EQ270" s="253"/>
      <c r="ER270" s="253"/>
      <c r="ES270" s="253"/>
      <c r="ET270" s="253"/>
      <c r="EU270" s="253"/>
      <c r="EV270" s="253"/>
      <c r="EW270" s="253"/>
      <c r="EX270" s="253"/>
      <c r="EY270" s="253"/>
      <c r="EZ270" s="253"/>
      <c r="FA270" s="253"/>
      <c r="FB270" s="253"/>
      <c r="FC270" s="253"/>
      <c r="FD270" s="253"/>
      <c r="FE270" s="253"/>
      <c r="FF270" s="253"/>
      <c r="FG270" s="253"/>
      <c r="FH270" s="253"/>
      <c r="FI270" s="253"/>
      <c r="FJ270" s="253"/>
      <c r="FK270" s="253"/>
      <c r="FL270" s="253"/>
      <c r="FM270" s="253"/>
      <c r="FN270" s="253"/>
      <c r="FO270" s="253"/>
      <c r="FP270" s="253"/>
      <c r="FQ270" s="253"/>
      <c r="FR270" s="253"/>
      <c r="FS270" s="253"/>
      <c r="FT270" s="253"/>
      <c r="FU270" s="253"/>
      <c r="FV270" s="253"/>
      <c r="FW270" s="253"/>
      <c r="FX270" s="253"/>
      <c r="FY270" s="253"/>
      <c r="FZ270" s="253"/>
      <c r="GA270" s="253"/>
      <c r="GB270" s="253"/>
      <c r="GC270" s="253"/>
      <c r="GD270" s="253"/>
      <c r="GE270" s="253"/>
      <c r="GF270" s="253"/>
      <c r="GG270" s="253"/>
      <c r="GH270" s="253"/>
      <c r="GI270" s="253"/>
      <c r="GJ270" s="253"/>
      <c r="GK270" s="253"/>
      <c r="GL270" s="253"/>
      <c r="GM270" s="253"/>
      <c r="GN270" s="253"/>
      <c r="GO270" s="253"/>
      <c r="GP270" s="253"/>
      <c r="GQ270" s="253"/>
      <c r="GR270" s="253"/>
      <c r="GS270" s="253"/>
      <c r="GT270" s="253"/>
      <c r="GU270" s="253"/>
      <c r="GV270" s="253"/>
      <c r="GW270" s="253"/>
      <c r="GX270" s="253"/>
      <c r="GY270" s="253"/>
      <c r="GZ270" s="253"/>
      <c r="HA270" s="253"/>
      <c r="HB270" s="253"/>
      <c r="HC270" s="253"/>
      <c r="HD270" s="253"/>
      <c r="HE270" s="253"/>
      <c r="HF270" s="253"/>
      <c r="HG270" s="253"/>
      <c r="HH270" s="253"/>
      <c r="HI270" s="253"/>
      <c r="HJ270" s="253"/>
      <c r="HK270" s="253"/>
      <c r="HL270" s="256"/>
      <c r="HM270" s="256"/>
      <c r="HN270" s="256"/>
      <c r="HO270" s="256"/>
      <c r="HP270" s="256"/>
      <c r="HQ270" s="256"/>
      <c r="HR270" s="256"/>
      <c r="HS270" s="256"/>
      <c r="HT270" s="256"/>
      <c r="HU270" s="256"/>
      <c r="HV270" s="256"/>
      <c r="HW270" s="256"/>
      <c r="HX270" s="256"/>
      <c r="HY270" s="256"/>
      <c r="HZ270" s="256"/>
      <c r="IA270" s="256"/>
      <c r="IB270" s="256"/>
      <c r="IC270" s="256"/>
      <c r="ID270" s="256"/>
      <c r="IE270" s="256"/>
      <c r="IF270" s="256"/>
      <c r="IG270" s="256"/>
      <c r="IH270" s="256"/>
      <c r="II270" s="256"/>
    </row>
    <row r="271" spans="1:17" s="253" customFormat="1" ht="12.75">
      <c r="A271" s="249"/>
      <c r="B271" s="249" t="s">
        <v>23</v>
      </c>
      <c r="C271" s="390"/>
      <c r="D271" s="257"/>
      <c r="E271" s="257"/>
      <c r="F271" s="257"/>
      <c r="G271" s="257"/>
      <c r="H271" s="257"/>
      <c r="I271" s="257"/>
      <c r="J271" s="258"/>
      <c r="K271" s="252"/>
      <c r="L271" s="354">
        <v>4</v>
      </c>
      <c r="M271" s="355" t="s">
        <v>93</v>
      </c>
      <c r="N271" s="349">
        <v>2000000</v>
      </c>
      <c r="O271" s="343"/>
      <c r="P271" s="342">
        <f>P272</f>
        <v>0</v>
      </c>
      <c r="Q271" s="344">
        <f t="shared" si="16"/>
        <v>0</v>
      </c>
    </row>
    <row r="272" spans="1:32" s="256" customFormat="1" ht="12.75">
      <c r="A272" s="249"/>
      <c r="B272" s="249" t="s">
        <v>23</v>
      </c>
      <c r="C272" s="390"/>
      <c r="D272" s="250"/>
      <c r="E272" s="250"/>
      <c r="F272" s="250"/>
      <c r="G272" s="250"/>
      <c r="H272" s="250"/>
      <c r="I272" s="250"/>
      <c r="J272" s="251"/>
      <c r="K272" s="252"/>
      <c r="L272" s="354">
        <v>42</v>
      </c>
      <c r="M272" s="355" t="s">
        <v>94</v>
      </c>
      <c r="N272" s="349">
        <v>2000000</v>
      </c>
      <c r="O272" s="343"/>
      <c r="P272" s="342">
        <f>P273</f>
        <v>0</v>
      </c>
      <c r="Q272" s="344">
        <f t="shared" si="16"/>
        <v>0</v>
      </c>
      <c r="Y272" s="8"/>
      <c r="Z272" s="8"/>
      <c r="AA272" s="8"/>
      <c r="AB272" s="8"/>
      <c r="AC272" s="8"/>
      <c r="AD272" s="8"/>
      <c r="AE272" s="8"/>
      <c r="AF272" s="8"/>
    </row>
    <row r="273" spans="1:17" s="253" customFormat="1" ht="12.75">
      <c r="A273" s="255"/>
      <c r="B273" s="255" t="s">
        <v>23</v>
      </c>
      <c r="C273" s="390"/>
      <c r="D273" s="250"/>
      <c r="E273" s="250" t="s">
        <v>26</v>
      </c>
      <c r="F273" s="250"/>
      <c r="G273" s="297">
        <v>4</v>
      </c>
      <c r="H273" s="250" t="s">
        <v>26</v>
      </c>
      <c r="I273" s="250" t="s">
        <v>26</v>
      </c>
      <c r="J273" s="251" t="s">
        <v>26</v>
      </c>
      <c r="K273" s="252"/>
      <c r="L273" s="354">
        <v>421</v>
      </c>
      <c r="M273" s="355" t="s">
        <v>95</v>
      </c>
      <c r="N273" s="349">
        <v>2000000</v>
      </c>
      <c r="O273" s="343"/>
      <c r="P273" s="342">
        <v>0</v>
      </c>
      <c r="Q273" s="344">
        <f t="shared" si="16"/>
        <v>0</v>
      </c>
    </row>
    <row r="274" spans="1:17" s="256" customFormat="1" ht="12.75">
      <c r="A274" s="299">
        <v>59</v>
      </c>
      <c r="B274" s="243" t="s">
        <v>14</v>
      </c>
      <c r="C274" s="388" t="s">
        <v>141</v>
      </c>
      <c r="D274" s="244">
        <v>1</v>
      </c>
      <c r="E274" s="244" t="s">
        <v>16</v>
      </c>
      <c r="F274" s="244"/>
      <c r="G274" s="244">
        <v>4</v>
      </c>
      <c r="H274" s="244" t="s">
        <v>16</v>
      </c>
      <c r="I274" s="244" t="s">
        <v>16</v>
      </c>
      <c r="J274" s="245" t="s">
        <v>16</v>
      </c>
      <c r="K274" s="298">
        <v>660</v>
      </c>
      <c r="L274" s="448" t="s">
        <v>371</v>
      </c>
      <c r="M274" s="449"/>
      <c r="N274" s="345">
        <f>N275</f>
        <v>100000</v>
      </c>
      <c r="O274" s="337"/>
      <c r="P274" s="336">
        <f>P275</f>
        <v>0</v>
      </c>
      <c r="Q274" s="370">
        <f t="shared" si="16"/>
        <v>0</v>
      </c>
    </row>
    <row r="275" spans="1:234" s="256" customFormat="1" ht="12.75">
      <c r="A275" s="246"/>
      <c r="B275" s="246" t="s">
        <v>21</v>
      </c>
      <c r="C275" s="389"/>
      <c r="D275" s="247"/>
      <c r="E275" s="247"/>
      <c r="F275" s="247"/>
      <c r="G275" s="247"/>
      <c r="H275" s="247"/>
      <c r="I275" s="247"/>
      <c r="J275" s="248"/>
      <c r="K275" s="300">
        <v>660</v>
      </c>
      <c r="L275" s="353" t="s">
        <v>110</v>
      </c>
      <c r="M275" s="340"/>
      <c r="N275" s="347">
        <f>N276</f>
        <v>100000</v>
      </c>
      <c r="O275" s="340"/>
      <c r="P275" s="339">
        <f>P276</f>
        <v>0</v>
      </c>
      <c r="Q275" s="348">
        <f t="shared" si="16"/>
        <v>0</v>
      </c>
      <c r="R275" s="253"/>
      <c r="S275" s="253"/>
      <c r="T275" s="253"/>
      <c r="U275" s="253"/>
      <c r="V275" s="253"/>
      <c r="W275" s="253"/>
      <c r="X275" s="253"/>
      <c r="Y275" s="253"/>
      <c r="Z275" s="253"/>
      <c r="AA275" s="253"/>
      <c r="AB275" s="253"/>
      <c r="AC275" s="253"/>
      <c r="AD275" s="253"/>
      <c r="AE275" s="253"/>
      <c r="AF275" s="253"/>
      <c r="AG275" s="253"/>
      <c r="AH275" s="253"/>
      <c r="AI275" s="253"/>
      <c r="AJ275" s="253"/>
      <c r="AK275" s="253"/>
      <c r="AL275" s="253"/>
      <c r="AM275" s="253"/>
      <c r="AN275" s="253"/>
      <c r="AO275" s="253"/>
      <c r="AP275" s="253"/>
      <c r="AQ275" s="253"/>
      <c r="AR275" s="253"/>
      <c r="AS275" s="253"/>
      <c r="AT275" s="253"/>
      <c r="AU275" s="253"/>
      <c r="AV275" s="253"/>
      <c r="AW275" s="253"/>
      <c r="AX275" s="253"/>
      <c r="AY275" s="253"/>
      <c r="AZ275" s="253"/>
      <c r="BA275" s="253"/>
      <c r="BB275" s="253"/>
      <c r="BC275" s="253"/>
      <c r="BD275" s="253"/>
      <c r="BE275" s="253"/>
      <c r="BF275" s="253"/>
      <c r="BG275" s="253"/>
      <c r="BH275" s="253"/>
      <c r="BI275" s="253"/>
      <c r="BJ275" s="253"/>
      <c r="BK275" s="253"/>
      <c r="BL275" s="253"/>
      <c r="BM275" s="253"/>
      <c r="BN275" s="253"/>
      <c r="BO275" s="253"/>
      <c r="BP275" s="253"/>
      <c r="BQ275" s="253"/>
      <c r="BR275" s="253"/>
      <c r="BS275" s="253"/>
      <c r="BT275" s="253"/>
      <c r="BU275" s="253"/>
      <c r="BV275" s="253"/>
      <c r="BW275" s="253"/>
      <c r="BX275" s="253"/>
      <c r="BY275" s="253"/>
      <c r="BZ275" s="253"/>
      <c r="CA275" s="253"/>
      <c r="CB275" s="253"/>
      <c r="CC275" s="253"/>
      <c r="CD275" s="253"/>
      <c r="CE275" s="253"/>
      <c r="CF275" s="253"/>
      <c r="CG275" s="253"/>
      <c r="CH275" s="253"/>
      <c r="CI275" s="253"/>
      <c r="CJ275" s="253"/>
      <c r="CK275" s="253"/>
      <c r="CL275" s="253"/>
      <c r="CM275" s="253"/>
      <c r="CN275" s="253"/>
      <c r="CO275" s="253"/>
      <c r="CP275" s="253"/>
      <c r="CQ275" s="253"/>
      <c r="CR275" s="253"/>
      <c r="CS275" s="253"/>
      <c r="CT275" s="253"/>
      <c r="CU275" s="253"/>
      <c r="CV275" s="253"/>
      <c r="CW275" s="253"/>
      <c r="CX275" s="253"/>
      <c r="CY275" s="253"/>
      <c r="CZ275" s="253"/>
      <c r="DA275" s="253"/>
      <c r="DB275" s="253"/>
      <c r="DC275" s="253"/>
      <c r="DD275" s="253"/>
      <c r="DE275" s="253"/>
      <c r="DF275" s="253"/>
      <c r="DG275" s="253"/>
      <c r="DH275" s="253"/>
      <c r="DI275" s="253"/>
      <c r="DJ275" s="253"/>
      <c r="DK275" s="253"/>
      <c r="DL275" s="253"/>
      <c r="DM275" s="253"/>
      <c r="DN275" s="253"/>
      <c r="DO275" s="253"/>
      <c r="DP275" s="253"/>
      <c r="DQ275" s="253"/>
      <c r="DR275" s="253"/>
      <c r="DS275" s="253"/>
      <c r="DT275" s="253"/>
      <c r="DU275" s="253"/>
      <c r="DV275" s="253"/>
      <c r="DW275" s="253"/>
      <c r="DX275" s="253"/>
      <c r="DY275" s="253"/>
      <c r="DZ275" s="253"/>
      <c r="EA275" s="253"/>
      <c r="EB275" s="253"/>
      <c r="EC275" s="253"/>
      <c r="ED275" s="253"/>
      <c r="EE275" s="253"/>
      <c r="EF275" s="253"/>
      <c r="EG275" s="253"/>
      <c r="EH275" s="253"/>
      <c r="EI275" s="253"/>
      <c r="EJ275" s="253"/>
      <c r="EK275" s="253"/>
      <c r="EL275" s="253"/>
      <c r="EM275" s="253"/>
      <c r="EN275" s="253"/>
      <c r="EO275" s="253"/>
      <c r="EP275" s="253"/>
      <c r="EQ275" s="253"/>
      <c r="ER275" s="253"/>
      <c r="ES275" s="253"/>
      <c r="ET275" s="253"/>
      <c r="EU275" s="253"/>
      <c r="EV275" s="253"/>
      <c r="EW275" s="253"/>
      <c r="EX275" s="253"/>
      <c r="EY275" s="253"/>
      <c r="EZ275" s="253"/>
      <c r="FA275" s="253"/>
      <c r="FB275" s="253"/>
      <c r="FC275" s="253"/>
      <c r="FD275" s="253"/>
      <c r="FE275" s="253"/>
      <c r="FF275" s="253"/>
      <c r="FG275" s="253"/>
      <c r="FH275" s="253"/>
      <c r="FI275" s="253"/>
      <c r="FJ275" s="253"/>
      <c r="FK275" s="253"/>
      <c r="FL275" s="253"/>
      <c r="FM275" s="253"/>
      <c r="FN275" s="253"/>
      <c r="FO275" s="253"/>
      <c r="FP275" s="253"/>
      <c r="FQ275" s="253"/>
      <c r="FR275" s="253"/>
      <c r="FS275" s="253"/>
      <c r="FT275" s="253"/>
      <c r="FU275" s="253"/>
      <c r="FV275" s="253"/>
      <c r="FW275" s="253"/>
      <c r="FX275" s="253"/>
      <c r="FY275" s="253"/>
      <c r="FZ275" s="253"/>
      <c r="GA275" s="253"/>
      <c r="GB275" s="253"/>
      <c r="GC275" s="253"/>
      <c r="GD275" s="253"/>
      <c r="GE275" s="253"/>
      <c r="GF275" s="253"/>
      <c r="GG275" s="253"/>
      <c r="GH275" s="253"/>
      <c r="GI275" s="253"/>
      <c r="GJ275" s="253"/>
      <c r="GK275" s="253"/>
      <c r="GL275" s="253"/>
      <c r="GM275" s="253"/>
      <c r="GN275" s="253"/>
      <c r="GO275" s="253"/>
      <c r="GP275" s="253"/>
      <c r="GQ275" s="253"/>
      <c r="GR275" s="253"/>
      <c r="GS275" s="253"/>
      <c r="GT275" s="253"/>
      <c r="HS275" s="8"/>
      <c r="HT275" s="8"/>
      <c r="HU275" s="8"/>
      <c r="HV275" s="8"/>
      <c r="HW275" s="8"/>
      <c r="HX275" s="8"/>
      <c r="HY275" s="8"/>
      <c r="HZ275" s="8"/>
    </row>
    <row r="276" spans="1:17" s="256" customFormat="1" ht="12.75">
      <c r="A276" s="249"/>
      <c r="B276" s="249" t="s">
        <v>23</v>
      </c>
      <c r="C276" s="390"/>
      <c r="D276" s="257"/>
      <c r="E276" s="257"/>
      <c r="F276" s="257"/>
      <c r="G276" s="257"/>
      <c r="H276" s="257"/>
      <c r="I276" s="257"/>
      <c r="J276" s="258"/>
      <c r="K276" s="252"/>
      <c r="L276" s="354">
        <v>4</v>
      </c>
      <c r="M276" s="355" t="s">
        <v>93</v>
      </c>
      <c r="N276" s="349">
        <v>100000</v>
      </c>
      <c r="O276" s="343"/>
      <c r="P276" s="342">
        <f>P277</f>
        <v>0</v>
      </c>
      <c r="Q276" s="344">
        <f t="shared" si="16"/>
        <v>0</v>
      </c>
    </row>
    <row r="277" spans="1:17" s="256" customFormat="1" ht="12.75">
      <c r="A277" s="249"/>
      <c r="B277" s="249" t="s">
        <v>23</v>
      </c>
      <c r="C277" s="390"/>
      <c r="D277" s="250"/>
      <c r="E277" s="250"/>
      <c r="F277" s="250"/>
      <c r="G277" s="250"/>
      <c r="H277" s="250"/>
      <c r="I277" s="250"/>
      <c r="J277" s="251"/>
      <c r="K277" s="252"/>
      <c r="L277" s="354">
        <v>42</v>
      </c>
      <c r="M277" s="355" t="s">
        <v>94</v>
      </c>
      <c r="N277" s="349">
        <v>100000</v>
      </c>
      <c r="O277" s="343"/>
      <c r="P277" s="342">
        <f>P278</f>
        <v>0</v>
      </c>
      <c r="Q277" s="344">
        <f t="shared" si="16"/>
        <v>0</v>
      </c>
    </row>
    <row r="278" spans="1:17" ht="12.75">
      <c r="A278" s="255"/>
      <c r="B278" s="255" t="s">
        <v>23</v>
      </c>
      <c r="C278" s="390"/>
      <c r="D278" s="297">
        <v>1</v>
      </c>
      <c r="E278" s="250" t="s">
        <v>26</v>
      </c>
      <c r="F278" s="250"/>
      <c r="G278" s="297">
        <v>4</v>
      </c>
      <c r="H278" s="250" t="s">
        <v>26</v>
      </c>
      <c r="I278" s="250" t="s">
        <v>26</v>
      </c>
      <c r="J278" s="251" t="s">
        <v>26</v>
      </c>
      <c r="K278" s="252"/>
      <c r="L278" s="354">
        <v>421</v>
      </c>
      <c r="M278" s="355" t="s">
        <v>95</v>
      </c>
      <c r="N278" s="349">
        <v>100000</v>
      </c>
      <c r="O278" s="343"/>
      <c r="P278" s="342">
        <v>0</v>
      </c>
      <c r="Q278" s="344">
        <f t="shared" si="16"/>
        <v>0</v>
      </c>
    </row>
    <row r="279" spans="1:17" s="256" customFormat="1" ht="12.75">
      <c r="A279" s="299">
        <v>60</v>
      </c>
      <c r="B279" s="243" t="s">
        <v>14</v>
      </c>
      <c r="C279" s="388" t="s">
        <v>142</v>
      </c>
      <c r="D279" s="244">
        <v>1</v>
      </c>
      <c r="E279" s="244" t="s">
        <v>16</v>
      </c>
      <c r="F279" s="244"/>
      <c r="G279" s="244">
        <v>4</v>
      </c>
      <c r="H279" s="244" t="s">
        <v>16</v>
      </c>
      <c r="I279" s="244" t="s">
        <v>16</v>
      </c>
      <c r="J279" s="245" t="s">
        <v>16</v>
      </c>
      <c r="K279" s="298">
        <v>640</v>
      </c>
      <c r="L279" s="448" t="s">
        <v>372</v>
      </c>
      <c r="M279" s="449"/>
      <c r="N279" s="345">
        <f>N280</f>
        <v>50000</v>
      </c>
      <c r="O279" s="337"/>
      <c r="P279" s="336">
        <f>P280</f>
        <v>0</v>
      </c>
      <c r="Q279" s="370">
        <f t="shared" si="16"/>
        <v>0</v>
      </c>
    </row>
    <row r="280" spans="1:17" s="253" customFormat="1" ht="12.75">
      <c r="A280" s="246"/>
      <c r="B280" s="246" t="s">
        <v>21</v>
      </c>
      <c r="C280" s="389"/>
      <c r="D280" s="247"/>
      <c r="E280" s="247"/>
      <c r="F280" s="247"/>
      <c r="G280" s="247"/>
      <c r="H280" s="247"/>
      <c r="I280" s="247"/>
      <c r="J280" s="248"/>
      <c r="K280" s="300">
        <v>640</v>
      </c>
      <c r="L280" s="353" t="s">
        <v>113</v>
      </c>
      <c r="M280" s="340"/>
      <c r="N280" s="347">
        <f>N281</f>
        <v>50000</v>
      </c>
      <c r="O280" s="340"/>
      <c r="P280" s="339">
        <f>P281</f>
        <v>0</v>
      </c>
      <c r="Q280" s="348">
        <f t="shared" si="16"/>
        <v>0</v>
      </c>
    </row>
    <row r="281" spans="1:17" s="256" customFormat="1" ht="12.75">
      <c r="A281" s="249"/>
      <c r="B281" s="249" t="s">
        <v>23</v>
      </c>
      <c r="C281" s="396"/>
      <c r="D281" s="426"/>
      <c r="E281" s="426"/>
      <c r="F281" s="426"/>
      <c r="G281" s="426"/>
      <c r="H281" s="426"/>
      <c r="I281" s="426"/>
      <c r="J281" s="427"/>
      <c r="K281" s="252"/>
      <c r="L281" s="354">
        <v>4</v>
      </c>
      <c r="M281" s="355" t="s">
        <v>93</v>
      </c>
      <c r="N281" s="349">
        <v>50000</v>
      </c>
      <c r="O281" s="343"/>
      <c r="P281" s="342">
        <f>P282</f>
        <v>0</v>
      </c>
      <c r="Q281" s="344">
        <f t="shared" si="16"/>
        <v>0</v>
      </c>
    </row>
    <row r="282" spans="1:17" s="253" customFormat="1" ht="12.75">
      <c r="A282" s="249"/>
      <c r="B282" s="249" t="s">
        <v>23</v>
      </c>
      <c r="C282" s="390"/>
      <c r="D282" s="403"/>
      <c r="E282" s="403"/>
      <c r="F282" s="403"/>
      <c r="G282" s="403"/>
      <c r="H282" s="403"/>
      <c r="I282" s="403"/>
      <c r="J282" s="404"/>
      <c r="K282" s="252"/>
      <c r="L282" s="354">
        <v>42</v>
      </c>
      <c r="M282" s="355" t="s">
        <v>94</v>
      </c>
      <c r="N282" s="349">
        <v>50000</v>
      </c>
      <c r="O282" s="343"/>
      <c r="P282" s="342">
        <f>P283</f>
        <v>0</v>
      </c>
      <c r="Q282" s="344">
        <f t="shared" si="16"/>
        <v>0</v>
      </c>
    </row>
    <row r="283" spans="1:17" s="256" customFormat="1" ht="12.75">
      <c r="A283" s="255"/>
      <c r="B283" s="255" t="s">
        <v>23</v>
      </c>
      <c r="C283" s="390"/>
      <c r="D283" s="297">
        <v>1</v>
      </c>
      <c r="E283" s="250" t="s">
        <v>26</v>
      </c>
      <c r="F283" s="250"/>
      <c r="G283" s="297">
        <v>4</v>
      </c>
      <c r="H283" s="250" t="s">
        <v>26</v>
      </c>
      <c r="I283" s="250" t="s">
        <v>26</v>
      </c>
      <c r="J283" s="251" t="s">
        <v>26</v>
      </c>
      <c r="K283" s="252"/>
      <c r="L283" s="354">
        <v>421</v>
      </c>
      <c r="M283" s="355" t="s">
        <v>95</v>
      </c>
      <c r="N283" s="349">
        <v>50000</v>
      </c>
      <c r="O283" s="343"/>
      <c r="P283" s="342">
        <v>0</v>
      </c>
      <c r="Q283" s="344">
        <f t="shared" si="16"/>
        <v>0</v>
      </c>
    </row>
    <row r="284" spans="1:17" s="253" customFormat="1" ht="12.75">
      <c r="A284" s="243" t="s">
        <v>143</v>
      </c>
      <c r="B284" s="243" t="s">
        <v>14</v>
      </c>
      <c r="C284" s="388" t="s">
        <v>144</v>
      </c>
      <c r="D284" s="244">
        <v>1</v>
      </c>
      <c r="E284" s="244" t="s">
        <v>16</v>
      </c>
      <c r="F284" s="244"/>
      <c r="G284" s="244">
        <v>4</v>
      </c>
      <c r="H284" s="244" t="s">
        <v>16</v>
      </c>
      <c r="I284" s="244" t="s">
        <v>16</v>
      </c>
      <c r="J284" s="245" t="s">
        <v>16</v>
      </c>
      <c r="K284" s="298">
        <v>490</v>
      </c>
      <c r="L284" s="352" t="s">
        <v>401</v>
      </c>
      <c r="M284" s="337"/>
      <c r="N284" s="345">
        <f>N285</f>
        <v>80000</v>
      </c>
      <c r="O284" s="337"/>
      <c r="P284" s="336">
        <f>P285</f>
        <v>0</v>
      </c>
      <c r="Q284" s="370">
        <f t="shared" si="16"/>
        <v>0</v>
      </c>
    </row>
    <row r="285" spans="1:235" s="256" customFormat="1" ht="12.75">
      <c r="A285" s="246"/>
      <c r="B285" s="246" t="s">
        <v>21</v>
      </c>
      <c r="C285" s="389"/>
      <c r="D285" s="247"/>
      <c r="E285" s="247"/>
      <c r="F285" s="247"/>
      <c r="G285" s="247"/>
      <c r="H285" s="247"/>
      <c r="I285" s="247"/>
      <c r="J285" s="248"/>
      <c r="K285" s="300">
        <v>490</v>
      </c>
      <c r="L285" s="353" t="s">
        <v>145</v>
      </c>
      <c r="M285" s="340"/>
      <c r="N285" s="347">
        <f>N286</f>
        <v>80000</v>
      </c>
      <c r="O285" s="340"/>
      <c r="P285" s="339">
        <f>P286</f>
        <v>0</v>
      </c>
      <c r="Q285" s="348">
        <f t="shared" si="16"/>
        <v>0</v>
      </c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53"/>
      <c r="AT285" s="253"/>
      <c r="AU285" s="253"/>
      <c r="AV285" s="253"/>
      <c r="AW285" s="253"/>
      <c r="AX285" s="253"/>
      <c r="AY285" s="253"/>
      <c r="AZ285" s="253"/>
      <c r="BA285" s="253"/>
      <c r="BB285" s="253"/>
      <c r="BC285" s="253"/>
      <c r="BD285" s="253"/>
      <c r="BE285" s="253"/>
      <c r="BF285" s="253"/>
      <c r="BG285" s="253"/>
      <c r="BH285" s="253"/>
      <c r="BI285" s="253"/>
      <c r="BJ285" s="253"/>
      <c r="BK285" s="253"/>
      <c r="BL285" s="253"/>
      <c r="BM285" s="253"/>
      <c r="BN285" s="253"/>
      <c r="BO285" s="253"/>
      <c r="BP285" s="253"/>
      <c r="BQ285" s="253"/>
      <c r="BR285" s="253"/>
      <c r="BS285" s="253"/>
      <c r="BT285" s="253"/>
      <c r="BU285" s="253"/>
      <c r="BV285" s="253"/>
      <c r="BW285" s="253"/>
      <c r="BX285" s="253"/>
      <c r="BY285" s="253"/>
      <c r="BZ285" s="253"/>
      <c r="CA285" s="253"/>
      <c r="CB285" s="253"/>
      <c r="CC285" s="253"/>
      <c r="CD285" s="253"/>
      <c r="CE285" s="253"/>
      <c r="CF285" s="253"/>
      <c r="CG285" s="253"/>
      <c r="CH285" s="253"/>
      <c r="CI285" s="253"/>
      <c r="CJ285" s="253"/>
      <c r="CK285" s="253"/>
      <c r="CL285" s="253"/>
      <c r="CM285" s="253"/>
      <c r="CN285" s="253"/>
      <c r="CO285" s="253"/>
      <c r="CP285" s="253"/>
      <c r="CQ285" s="253"/>
      <c r="CR285" s="253"/>
      <c r="CS285" s="253"/>
      <c r="CT285" s="253"/>
      <c r="CU285" s="253"/>
      <c r="CV285" s="253"/>
      <c r="CW285" s="253"/>
      <c r="CX285" s="253"/>
      <c r="CY285" s="253"/>
      <c r="CZ285" s="253"/>
      <c r="DA285" s="253"/>
      <c r="DB285" s="253"/>
      <c r="DC285" s="253"/>
      <c r="DD285" s="253"/>
      <c r="DE285" s="253"/>
      <c r="DF285" s="253"/>
      <c r="DG285" s="253"/>
      <c r="DH285" s="253"/>
      <c r="DI285" s="253"/>
      <c r="DJ285" s="253"/>
      <c r="DK285" s="253"/>
      <c r="DL285" s="253"/>
      <c r="DM285" s="253"/>
      <c r="DN285" s="253"/>
      <c r="DO285" s="253"/>
      <c r="DP285" s="253"/>
      <c r="DQ285" s="253"/>
      <c r="DR285" s="253"/>
      <c r="DS285" s="253"/>
      <c r="DT285" s="253"/>
      <c r="DU285" s="253"/>
      <c r="DV285" s="253"/>
      <c r="DW285" s="253"/>
      <c r="DX285" s="253"/>
      <c r="DY285" s="253"/>
      <c r="DZ285" s="253"/>
      <c r="EA285" s="253"/>
      <c r="EB285" s="253"/>
      <c r="EC285" s="253"/>
      <c r="ED285" s="253"/>
      <c r="EE285" s="253"/>
      <c r="EF285" s="253"/>
      <c r="EG285" s="253"/>
      <c r="EH285" s="253"/>
      <c r="EI285" s="253"/>
      <c r="EJ285" s="253"/>
      <c r="EK285" s="253"/>
      <c r="EL285" s="253"/>
      <c r="EM285" s="253"/>
      <c r="EN285" s="253"/>
      <c r="EO285" s="253"/>
      <c r="EP285" s="253"/>
      <c r="EQ285" s="253"/>
      <c r="ER285" s="253"/>
      <c r="ES285" s="253"/>
      <c r="ET285" s="253"/>
      <c r="EU285" s="253"/>
      <c r="EV285" s="253"/>
      <c r="EW285" s="253"/>
      <c r="EX285" s="253"/>
      <c r="EY285" s="253"/>
      <c r="EZ285" s="253"/>
      <c r="FA285" s="253"/>
      <c r="FB285" s="253"/>
      <c r="FC285" s="253"/>
      <c r="FD285" s="253"/>
      <c r="FE285" s="253"/>
      <c r="FF285" s="253"/>
      <c r="FG285" s="253"/>
      <c r="FH285" s="253"/>
      <c r="FI285" s="253"/>
      <c r="FJ285" s="253"/>
      <c r="FK285" s="253"/>
      <c r="FL285" s="253"/>
      <c r="FM285" s="253"/>
      <c r="FN285" s="253"/>
      <c r="FO285" s="253"/>
      <c r="FP285" s="253"/>
      <c r="FQ285" s="253"/>
      <c r="FR285" s="253"/>
      <c r="FS285" s="253"/>
      <c r="FT285" s="253"/>
      <c r="FU285" s="253"/>
      <c r="FV285" s="253"/>
      <c r="FW285" s="253"/>
      <c r="FX285" s="253"/>
      <c r="FY285" s="253"/>
      <c r="FZ285" s="253"/>
      <c r="GA285" s="253"/>
      <c r="GB285" s="253"/>
      <c r="GC285" s="253"/>
      <c r="GD285" s="253"/>
      <c r="GE285" s="253"/>
      <c r="GF285" s="253"/>
      <c r="GG285" s="253"/>
      <c r="GH285" s="253"/>
      <c r="GI285" s="253"/>
      <c r="GJ285" s="253"/>
      <c r="GK285" s="253"/>
      <c r="GL285" s="253"/>
      <c r="GM285" s="253"/>
      <c r="GN285" s="253"/>
      <c r="GO285" s="253"/>
      <c r="GP285" s="253"/>
      <c r="GQ285" s="253"/>
      <c r="GR285" s="253"/>
      <c r="GS285" s="253"/>
      <c r="GT285" s="253"/>
      <c r="GU285" s="253"/>
      <c r="HT285" s="8"/>
      <c r="HU285" s="8"/>
      <c r="HV285" s="8"/>
      <c r="HW285" s="8"/>
      <c r="HX285" s="8"/>
      <c r="HY285" s="8"/>
      <c r="HZ285" s="8"/>
      <c r="IA285" s="8"/>
    </row>
    <row r="286" spans="1:17" s="253" customFormat="1" ht="12.75">
      <c r="A286" s="249"/>
      <c r="B286" s="249" t="s">
        <v>23</v>
      </c>
      <c r="C286" s="390"/>
      <c r="D286" s="257"/>
      <c r="E286" s="257"/>
      <c r="F286" s="257"/>
      <c r="G286" s="257"/>
      <c r="H286" s="257"/>
      <c r="I286" s="257"/>
      <c r="J286" s="258"/>
      <c r="K286" s="252"/>
      <c r="L286" s="354">
        <v>4</v>
      </c>
      <c r="M286" s="355" t="s">
        <v>93</v>
      </c>
      <c r="N286" s="349">
        <v>80000</v>
      </c>
      <c r="O286" s="343"/>
      <c r="P286" s="342">
        <f>P287</f>
        <v>0</v>
      </c>
      <c r="Q286" s="344">
        <f t="shared" si="16"/>
        <v>0</v>
      </c>
    </row>
    <row r="287" spans="1:17" s="256" customFormat="1" ht="12.75">
      <c r="A287" s="249"/>
      <c r="B287" s="249" t="s">
        <v>23</v>
      </c>
      <c r="C287" s="390"/>
      <c r="D287" s="250"/>
      <c r="E287" s="250"/>
      <c r="F287" s="250"/>
      <c r="G287" s="250"/>
      <c r="H287" s="250"/>
      <c r="I287" s="250"/>
      <c r="J287" s="251"/>
      <c r="K287" s="252"/>
      <c r="L287" s="354">
        <v>42</v>
      </c>
      <c r="M287" s="355" t="s">
        <v>94</v>
      </c>
      <c r="N287" s="349">
        <v>80000</v>
      </c>
      <c r="O287" s="343"/>
      <c r="P287" s="342">
        <f>P288</f>
        <v>0</v>
      </c>
      <c r="Q287" s="344">
        <f t="shared" si="16"/>
        <v>0</v>
      </c>
    </row>
    <row r="288" spans="1:32" s="253" customFormat="1" ht="12.75">
      <c r="A288" s="255" t="s">
        <v>143</v>
      </c>
      <c r="B288" s="255" t="s">
        <v>23</v>
      </c>
      <c r="C288" s="390"/>
      <c r="D288" s="297">
        <v>1</v>
      </c>
      <c r="E288" s="250" t="s">
        <v>26</v>
      </c>
      <c r="F288" s="250"/>
      <c r="G288" s="297">
        <v>4</v>
      </c>
      <c r="H288" s="250" t="s">
        <v>26</v>
      </c>
      <c r="I288" s="250" t="s">
        <v>26</v>
      </c>
      <c r="J288" s="251" t="s">
        <v>26</v>
      </c>
      <c r="K288" s="252"/>
      <c r="L288" s="354">
        <v>426</v>
      </c>
      <c r="M288" s="355" t="s">
        <v>146</v>
      </c>
      <c r="N288" s="349">
        <v>80000</v>
      </c>
      <c r="O288" s="343"/>
      <c r="P288" s="342">
        <v>0</v>
      </c>
      <c r="Q288" s="344">
        <f t="shared" si="16"/>
        <v>0</v>
      </c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</row>
    <row r="289" spans="1:32" s="253" customFormat="1" ht="12.75">
      <c r="A289" s="255"/>
      <c r="B289" s="255"/>
      <c r="C289" s="393"/>
      <c r="D289" s="222"/>
      <c r="E289" s="222"/>
      <c r="F289" s="222"/>
      <c r="G289" s="222"/>
      <c r="H289" s="222"/>
      <c r="I289" s="222"/>
      <c r="J289" s="222"/>
      <c r="K289" s="261"/>
      <c r="L289" s="352" t="s">
        <v>413</v>
      </c>
      <c r="M289" s="337"/>
      <c r="N289" s="345">
        <f>N290</f>
        <v>400000</v>
      </c>
      <c r="O289" s="337"/>
      <c r="P289" s="336">
        <f>P290</f>
        <v>0</v>
      </c>
      <c r="Q289" s="370">
        <f t="shared" si="16"/>
        <v>0</v>
      </c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</row>
    <row r="290" spans="1:32" s="253" customFormat="1" ht="12.75">
      <c r="A290" s="255"/>
      <c r="B290" s="255"/>
      <c r="C290" s="394"/>
      <c r="D290" s="7"/>
      <c r="E290" s="7"/>
      <c r="F290" s="7"/>
      <c r="G290" s="7"/>
      <c r="H290" s="7"/>
      <c r="I290" s="7"/>
      <c r="J290" s="7"/>
      <c r="K290" s="261"/>
      <c r="L290" s="353" t="s">
        <v>145</v>
      </c>
      <c r="M290" s="340"/>
      <c r="N290" s="347">
        <f>N291</f>
        <v>400000</v>
      </c>
      <c r="O290" s="340"/>
      <c r="P290" s="339">
        <f>P291</f>
        <v>0</v>
      </c>
      <c r="Q290" s="348">
        <f t="shared" si="16"/>
        <v>0</v>
      </c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</row>
    <row r="291" spans="1:32" s="253" customFormat="1" ht="12.75">
      <c r="A291" s="255"/>
      <c r="B291" s="255"/>
      <c r="C291" s="390"/>
      <c r="D291" s="263"/>
      <c r="E291" s="263"/>
      <c r="F291" s="263"/>
      <c r="G291" s="263"/>
      <c r="H291" s="263"/>
      <c r="I291" s="263"/>
      <c r="J291" s="264"/>
      <c r="K291" s="261"/>
      <c r="L291" s="354">
        <v>4</v>
      </c>
      <c r="M291" s="355" t="s">
        <v>93</v>
      </c>
      <c r="N291" s="349">
        <f>N292</f>
        <v>400000</v>
      </c>
      <c r="O291" s="343"/>
      <c r="P291" s="342">
        <f>P292</f>
        <v>0</v>
      </c>
      <c r="Q291" s="344">
        <f aca="true" t="shared" si="17" ref="Q291:Q309">P291/N291</f>
        <v>0</v>
      </c>
      <c r="R291" s="256"/>
      <c r="S291" s="256"/>
      <c r="T291" s="256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</row>
    <row r="292" spans="1:32" s="253" customFormat="1" ht="12.75">
      <c r="A292" s="255"/>
      <c r="B292" s="255"/>
      <c r="C292" s="390"/>
      <c r="D292" s="263"/>
      <c r="E292" s="263"/>
      <c r="F292" s="263"/>
      <c r="G292" s="263"/>
      <c r="H292" s="263"/>
      <c r="I292" s="263"/>
      <c r="J292" s="264"/>
      <c r="K292" s="261"/>
      <c r="L292" s="354">
        <v>42</v>
      </c>
      <c r="M292" s="355" t="s">
        <v>94</v>
      </c>
      <c r="N292" s="349">
        <f>N293</f>
        <v>400000</v>
      </c>
      <c r="O292" s="343"/>
      <c r="P292" s="342">
        <f>P293</f>
        <v>0</v>
      </c>
      <c r="Q292" s="344">
        <f t="shared" si="17"/>
        <v>0</v>
      </c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</row>
    <row r="293" spans="1:17" s="253" customFormat="1" ht="12.75">
      <c r="A293" s="249"/>
      <c r="B293" s="249"/>
      <c r="C293" s="390"/>
      <c r="D293" s="263"/>
      <c r="E293" s="263"/>
      <c r="F293" s="263"/>
      <c r="G293" s="263"/>
      <c r="H293" s="263"/>
      <c r="I293" s="263"/>
      <c r="J293" s="264"/>
      <c r="K293" s="261"/>
      <c r="L293" s="354">
        <v>426</v>
      </c>
      <c r="M293" s="355" t="s">
        <v>146</v>
      </c>
      <c r="N293" s="349">
        <v>400000</v>
      </c>
      <c r="O293" s="343"/>
      <c r="P293" s="342">
        <v>0</v>
      </c>
      <c r="Q293" s="344">
        <f t="shared" si="17"/>
        <v>0</v>
      </c>
    </row>
    <row r="294" spans="1:17" s="256" customFormat="1" ht="12.75">
      <c r="A294" s="240"/>
      <c r="B294" s="240" t="s">
        <v>14</v>
      </c>
      <c r="C294" s="387" t="s">
        <v>147</v>
      </c>
      <c r="D294" s="241">
        <v>1</v>
      </c>
      <c r="E294" s="241">
        <v>2</v>
      </c>
      <c r="F294" s="241">
        <v>3</v>
      </c>
      <c r="G294" s="241">
        <v>4</v>
      </c>
      <c r="H294" s="241" t="s">
        <v>16</v>
      </c>
      <c r="I294" s="241" t="s">
        <v>16</v>
      </c>
      <c r="J294" s="242" t="s">
        <v>16</v>
      </c>
      <c r="K294" s="265"/>
      <c r="L294" s="371" t="s">
        <v>407</v>
      </c>
      <c r="M294" s="333"/>
      <c r="N294" s="332">
        <f>N295+N300+N305+N310</f>
        <v>175000</v>
      </c>
      <c r="O294" s="333"/>
      <c r="P294" s="332">
        <f>P295</f>
        <v>5000</v>
      </c>
      <c r="Q294" s="369">
        <f aca="true" t="shared" si="18" ref="Q294:Q299">P294/N294*100</f>
        <v>2.857142857142857</v>
      </c>
    </row>
    <row r="295" spans="1:17" s="256" customFormat="1" ht="12.75">
      <c r="A295" s="299">
        <v>29</v>
      </c>
      <c r="B295" s="243" t="s">
        <v>14</v>
      </c>
      <c r="C295" s="388" t="s">
        <v>148</v>
      </c>
      <c r="D295" s="244">
        <v>1</v>
      </c>
      <c r="E295" s="244">
        <v>2</v>
      </c>
      <c r="F295" s="244" t="s">
        <v>16</v>
      </c>
      <c r="G295" s="244">
        <v>4</v>
      </c>
      <c r="H295" s="244" t="s">
        <v>16</v>
      </c>
      <c r="I295" s="244" t="s">
        <v>16</v>
      </c>
      <c r="J295" s="245" t="s">
        <v>16</v>
      </c>
      <c r="K295" s="298">
        <v>421</v>
      </c>
      <c r="L295" s="352" t="s">
        <v>402</v>
      </c>
      <c r="M295" s="337"/>
      <c r="N295" s="345">
        <f>N296</f>
        <v>15000</v>
      </c>
      <c r="O295" s="337"/>
      <c r="P295" s="345">
        <f>P296</f>
        <v>5000</v>
      </c>
      <c r="Q295" s="346">
        <f t="shared" si="18"/>
        <v>33.33333333333333</v>
      </c>
    </row>
    <row r="296" spans="1:17" s="253" customFormat="1" ht="12.75">
      <c r="A296" s="246"/>
      <c r="B296" s="246" t="s">
        <v>21</v>
      </c>
      <c r="C296" s="389"/>
      <c r="D296" s="247"/>
      <c r="E296" s="247"/>
      <c r="F296" s="247"/>
      <c r="G296" s="247"/>
      <c r="H296" s="247"/>
      <c r="I296" s="247"/>
      <c r="J296" s="248"/>
      <c r="K296" s="300">
        <v>421</v>
      </c>
      <c r="L296" s="353" t="s">
        <v>149</v>
      </c>
      <c r="M296" s="340"/>
      <c r="N296" s="347">
        <f>N297</f>
        <v>15000</v>
      </c>
      <c r="O296" s="340"/>
      <c r="P296" s="347">
        <f>P297</f>
        <v>5000</v>
      </c>
      <c r="Q296" s="348">
        <f t="shared" si="18"/>
        <v>33.33333333333333</v>
      </c>
    </row>
    <row r="297" spans="1:17" ht="12.75">
      <c r="A297" s="249"/>
      <c r="B297" s="249" t="s">
        <v>23</v>
      </c>
      <c r="C297" s="390"/>
      <c r="D297" s="257"/>
      <c r="E297" s="257"/>
      <c r="F297" s="257"/>
      <c r="G297" s="257"/>
      <c r="H297" s="257"/>
      <c r="I297" s="257"/>
      <c r="J297" s="258"/>
      <c r="K297" s="252"/>
      <c r="L297" s="354">
        <v>3</v>
      </c>
      <c r="M297" s="355" t="s">
        <v>24</v>
      </c>
      <c r="N297" s="349">
        <v>15000</v>
      </c>
      <c r="O297" s="343"/>
      <c r="P297" s="349">
        <f>P298</f>
        <v>5000</v>
      </c>
      <c r="Q297" s="344">
        <f t="shared" si="18"/>
        <v>33.33333333333333</v>
      </c>
    </row>
    <row r="298" spans="1:17" ht="12.75">
      <c r="A298" s="249"/>
      <c r="B298" s="249" t="s">
        <v>23</v>
      </c>
      <c r="C298" s="390"/>
      <c r="D298" s="250"/>
      <c r="E298" s="250"/>
      <c r="F298" s="250"/>
      <c r="G298" s="250"/>
      <c r="H298" s="250"/>
      <c r="I298" s="250"/>
      <c r="J298" s="251"/>
      <c r="K298" s="252"/>
      <c r="L298" s="373">
        <v>35</v>
      </c>
      <c r="M298" s="355" t="s">
        <v>150</v>
      </c>
      <c r="N298" s="349">
        <v>15000</v>
      </c>
      <c r="O298" s="343"/>
      <c r="P298" s="349">
        <f>P299</f>
        <v>5000</v>
      </c>
      <c r="Q298" s="344">
        <f t="shared" si="18"/>
        <v>33.33333333333333</v>
      </c>
    </row>
    <row r="299" spans="1:17" ht="12.75">
      <c r="A299" s="255"/>
      <c r="B299" s="255" t="s">
        <v>23</v>
      </c>
      <c r="C299" s="390"/>
      <c r="D299" s="297">
        <v>1</v>
      </c>
      <c r="E299" s="297">
        <v>2</v>
      </c>
      <c r="F299" s="250" t="s">
        <v>26</v>
      </c>
      <c r="G299" s="297">
        <v>4</v>
      </c>
      <c r="H299" s="250" t="s">
        <v>26</v>
      </c>
      <c r="I299" s="250" t="s">
        <v>26</v>
      </c>
      <c r="J299" s="251" t="s">
        <v>26</v>
      </c>
      <c r="K299" s="252"/>
      <c r="L299" s="373">
        <v>352</v>
      </c>
      <c r="M299" s="355" t="s">
        <v>151</v>
      </c>
      <c r="N299" s="349">
        <v>15000</v>
      </c>
      <c r="O299" s="343"/>
      <c r="P299" s="349">
        <v>5000</v>
      </c>
      <c r="Q299" s="344">
        <f t="shared" si="18"/>
        <v>33.33333333333333</v>
      </c>
    </row>
    <row r="300" spans="1:17" s="256" customFormat="1" ht="12.75">
      <c r="A300" s="299">
        <v>17</v>
      </c>
      <c r="B300" s="243" t="s">
        <v>14</v>
      </c>
      <c r="C300" s="388" t="s">
        <v>152</v>
      </c>
      <c r="D300" s="244"/>
      <c r="E300" s="244" t="s">
        <v>16</v>
      </c>
      <c r="F300" s="244">
        <v>3</v>
      </c>
      <c r="G300" s="244" t="s">
        <v>16</v>
      </c>
      <c r="H300" s="244" t="s">
        <v>16</v>
      </c>
      <c r="I300" s="244" t="s">
        <v>16</v>
      </c>
      <c r="J300" s="245" t="s">
        <v>16</v>
      </c>
      <c r="K300" s="298">
        <v>421</v>
      </c>
      <c r="L300" s="448" t="s">
        <v>153</v>
      </c>
      <c r="M300" s="449"/>
      <c r="N300" s="345">
        <f>N301</f>
        <v>80000</v>
      </c>
      <c r="O300" s="337"/>
      <c r="P300" s="336">
        <f>P301</f>
        <v>0</v>
      </c>
      <c r="Q300" s="370">
        <f t="shared" si="17"/>
        <v>0</v>
      </c>
    </row>
    <row r="301" spans="1:243" s="256" customFormat="1" ht="12.75">
      <c r="A301" s="246"/>
      <c r="B301" s="246" t="s">
        <v>21</v>
      </c>
      <c r="C301" s="389"/>
      <c r="D301" s="247"/>
      <c r="E301" s="247"/>
      <c r="F301" s="247"/>
      <c r="G301" s="247"/>
      <c r="H301" s="247"/>
      <c r="I301" s="247"/>
      <c r="J301" s="248"/>
      <c r="K301" s="300">
        <v>421</v>
      </c>
      <c r="L301" s="353" t="s">
        <v>149</v>
      </c>
      <c r="M301" s="340"/>
      <c r="N301" s="347">
        <f>N302</f>
        <v>80000</v>
      </c>
      <c r="O301" s="340"/>
      <c r="P301" s="339">
        <f>P302</f>
        <v>0</v>
      </c>
      <c r="Q301" s="348">
        <f t="shared" si="17"/>
        <v>0</v>
      </c>
      <c r="R301" s="253"/>
      <c r="S301" s="253"/>
      <c r="T301" s="253"/>
      <c r="U301" s="253"/>
      <c r="V301" s="253"/>
      <c r="W301" s="253"/>
      <c r="X301" s="253"/>
      <c r="Y301" s="253"/>
      <c r="Z301" s="253"/>
      <c r="AA301" s="253"/>
      <c r="AB301" s="253"/>
      <c r="AC301" s="253"/>
      <c r="AD301" s="253"/>
      <c r="AE301" s="253"/>
      <c r="AF301" s="253"/>
      <c r="AG301" s="253"/>
      <c r="AH301" s="253"/>
      <c r="AI301" s="253"/>
      <c r="AJ301" s="253"/>
      <c r="AK301" s="253"/>
      <c r="AL301" s="253"/>
      <c r="AM301" s="253"/>
      <c r="AN301" s="253"/>
      <c r="AO301" s="253"/>
      <c r="AP301" s="253"/>
      <c r="AQ301" s="253"/>
      <c r="AR301" s="253"/>
      <c r="AS301" s="253"/>
      <c r="AT301" s="253"/>
      <c r="AU301" s="253"/>
      <c r="AV301" s="253"/>
      <c r="AW301" s="253"/>
      <c r="AX301" s="253"/>
      <c r="AY301" s="253"/>
      <c r="AZ301" s="253"/>
      <c r="BA301" s="253"/>
      <c r="BB301" s="253"/>
      <c r="BC301" s="253"/>
      <c r="BD301" s="253"/>
      <c r="BE301" s="253"/>
      <c r="BF301" s="253"/>
      <c r="BG301" s="253"/>
      <c r="BH301" s="253"/>
      <c r="BI301" s="253"/>
      <c r="BJ301" s="253"/>
      <c r="BK301" s="253"/>
      <c r="BL301" s="253"/>
      <c r="BM301" s="253"/>
      <c r="BN301" s="253"/>
      <c r="BO301" s="253"/>
      <c r="BP301" s="253"/>
      <c r="BQ301" s="253"/>
      <c r="BR301" s="253"/>
      <c r="BS301" s="253"/>
      <c r="BT301" s="253"/>
      <c r="BU301" s="253"/>
      <c r="BV301" s="253"/>
      <c r="BW301" s="253"/>
      <c r="BX301" s="253"/>
      <c r="BY301" s="253"/>
      <c r="BZ301" s="253"/>
      <c r="CA301" s="253"/>
      <c r="CB301" s="253"/>
      <c r="CC301" s="253"/>
      <c r="CD301" s="253"/>
      <c r="CE301" s="253"/>
      <c r="CF301" s="253"/>
      <c r="CG301" s="253"/>
      <c r="CH301" s="253"/>
      <c r="CI301" s="253"/>
      <c r="CJ301" s="253"/>
      <c r="CK301" s="253"/>
      <c r="CL301" s="253"/>
      <c r="CM301" s="253"/>
      <c r="CN301" s="253"/>
      <c r="CO301" s="253"/>
      <c r="CP301" s="253"/>
      <c r="CQ301" s="253"/>
      <c r="CR301" s="253"/>
      <c r="CS301" s="253"/>
      <c r="CT301" s="253"/>
      <c r="CU301" s="253"/>
      <c r="CV301" s="253"/>
      <c r="CW301" s="253"/>
      <c r="CX301" s="253"/>
      <c r="CY301" s="253"/>
      <c r="CZ301" s="253"/>
      <c r="DA301" s="253"/>
      <c r="DB301" s="253"/>
      <c r="DC301" s="253"/>
      <c r="DD301" s="253"/>
      <c r="DE301" s="253"/>
      <c r="DF301" s="253"/>
      <c r="DG301" s="253"/>
      <c r="DH301" s="253"/>
      <c r="DI301" s="253"/>
      <c r="DJ301" s="253"/>
      <c r="DK301" s="253"/>
      <c r="DL301" s="253"/>
      <c r="DM301" s="253"/>
      <c r="DN301" s="253"/>
      <c r="DO301" s="253"/>
      <c r="DP301" s="253"/>
      <c r="DQ301" s="253"/>
      <c r="DR301" s="253"/>
      <c r="DS301" s="253"/>
      <c r="DT301" s="253"/>
      <c r="DU301" s="253"/>
      <c r="DV301" s="253"/>
      <c r="DW301" s="253"/>
      <c r="DX301" s="253"/>
      <c r="DY301" s="253"/>
      <c r="DZ301" s="253"/>
      <c r="EA301" s="253"/>
      <c r="EB301" s="253"/>
      <c r="EC301" s="253"/>
      <c r="ED301" s="253"/>
      <c r="EE301" s="253"/>
      <c r="EF301" s="253"/>
      <c r="EG301" s="253"/>
      <c r="EH301" s="253"/>
      <c r="EI301" s="253"/>
      <c r="EJ301" s="253"/>
      <c r="EK301" s="253"/>
      <c r="EL301" s="253"/>
      <c r="EM301" s="253"/>
      <c r="EN301" s="253"/>
      <c r="EO301" s="253"/>
      <c r="EP301" s="253"/>
      <c r="EQ301" s="253"/>
      <c r="ER301" s="253"/>
      <c r="ES301" s="253"/>
      <c r="ET301" s="253"/>
      <c r="EU301" s="253"/>
      <c r="EV301" s="253"/>
      <c r="EW301" s="253"/>
      <c r="EX301" s="253"/>
      <c r="EY301" s="253"/>
      <c r="EZ301" s="253"/>
      <c r="FA301" s="253"/>
      <c r="FB301" s="253"/>
      <c r="FC301" s="253"/>
      <c r="FD301" s="253"/>
      <c r="FE301" s="253"/>
      <c r="FF301" s="253"/>
      <c r="FG301" s="253"/>
      <c r="FH301" s="253"/>
      <c r="FI301" s="253"/>
      <c r="FJ301" s="253"/>
      <c r="FK301" s="253"/>
      <c r="FL301" s="253"/>
      <c r="FM301" s="253"/>
      <c r="FN301" s="253"/>
      <c r="FO301" s="253"/>
      <c r="FP301" s="253"/>
      <c r="FQ301" s="253"/>
      <c r="FR301" s="253"/>
      <c r="FS301" s="253"/>
      <c r="FT301" s="253"/>
      <c r="FU301" s="253"/>
      <c r="FV301" s="253"/>
      <c r="FW301" s="253"/>
      <c r="FX301" s="253"/>
      <c r="FY301" s="253"/>
      <c r="FZ301" s="253"/>
      <c r="GA301" s="253"/>
      <c r="GB301" s="253"/>
      <c r="GC301" s="253"/>
      <c r="GD301" s="253"/>
      <c r="GE301" s="253"/>
      <c r="GF301" s="253"/>
      <c r="GG301" s="253"/>
      <c r="GH301" s="253"/>
      <c r="GI301" s="253"/>
      <c r="GJ301" s="253"/>
      <c r="GK301" s="253"/>
      <c r="GL301" s="253"/>
      <c r="GM301" s="253"/>
      <c r="GN301" s="253"/>
      <c r="GO301" s="253"/>
      <c r="GP301" s="253"/>
      <c r="GQ301" s="253"/>
      <c r="GR301" s="253"/>
      <c r="GS301" s="253"/>
      <c r="GT301" s="253"/>
      <c r="GU301" s="253"/>
      <c r="GV301" s="253"/>
      <c r="GW301" s="253"/>
      <c r="GX301" s="253"/>
      <c r="GY301" s="253"/>
      <c r="GZ301" s="253"/>
      <c r="HA301" s="253"/>
      <c r="HB301" s="253"/>
      <c r="HC301" s="253"/>
      <c r="IB301" s="8"/>
      <c r="IC301" s="8"/>
      <c r="ID301" s="8"/>
      <c r="IE301" s="8"/>
      <c r="IF301" s="8"/>
      <c r="IG301" s="8"/>
      <c r="IH301" s="8"/>
      <c r="II301" s="8"/>
    </row>
    <row r="302" spans="1:17" s="256" customFormat="1" ht="12.75">
      <c r="A302" s="249"/>
      <c r="B302" s="249" t="s">
        <v>23</v>
      </c>
      <c r="C302" s="390"/>
      <c r="D302" s="257"/>
      <c r="E302" s="257"/>
      <c r="F302" s="257"/>
      <c r="G302" s="257"/>
      <c r="H302" s="257"/>
      <c r="I302" s="257"/>
      <c r="J302" s="258"/>
      <c r="K302" s="252"/>
      <c r="L302" s="354">
        <v>3</v>
      </c>
      <c r="M302" s="355" t="s">
        <v>24</v>
      </c>
      <c r="N302" s="349">
        <v>80000</v>
      </c>
      <c r="O302" s="343"/>
      <c r="P302" s="342">
        <f>P303</f>
        <v>0</v>
      </c>
      <c r="Q302" s="344">
        <f t="shared" si="17"/>
        <v>0</v>
      </c>
    </row>
    <row r="303" spans="1:17" s="256" customFormat="1" ht="12.75">
      <c r="A303" s="249"/>
      <c r="B303" s="249" t="s">
        <v>23</v>
      </c>
      <c r="C303" s="390"/>
      <c r="D303" s="250"/>
      <c r="E303" s="250"/>
      <c r="F303" s="250"/>
      <c r="G303" s="250"/>
      <c r="H303" s="250"/>
      <c r="I303" s="250"/>
      <c r="J303" s="251"/>
      <c r="K303" s="252"/>
      <c r="L303" s="354">
        <v>32</v>
      </c>
      <c r="M303" s="355" t="s">
        <v>25</v>
      </c>
      <c r="N303" s="349">
        <v>80000</v>
      </c>
      <c r="O303" s="343"/>
      <c r="P303" s="342">
        <f>P304</f>
        <v>0</v>
      </c>
      <c r="Q303" s="344">
        <f t="shared" si="17"/>
        <v>0</v>
      </c>
    </row>
    <row r="304" spans="1:17" s="256" customFormat="1" ht="12.75">
      <c r="A304" s="255"/>
      <c r="B304" s="255" t="s">
        <v>23</v>
      </c>
      <c r="C304" s="390"/>
      <c r="D304" s="250"/>
      <c r="E304" s="250" t="s">
        <v>26</v>
      </c>
      <c r="F304" s="297">
        <v>3</v>
      </c>
      <c r="G304" s="250" t="s">
        <v>26</v>
      </c>
      <c r="H304" s="250" t="s">
        <v>26</v>
      </c>
      <c r="I304" s="250" t="s">
        <v>26</v>
      </c>
      <c r="J304" s="251" t="s">
        <v>26</v>
      </c>
      <c r="K304" s="252"/>
      <c r="L304" s="354">
        <v>323</v>
      </c>
      <c r="M304" s="355" t="s">
        <v>68</v>
      </c>
      <c r="N304" s="363">
        <v>80000</v>
      </c>
      <c r="O304" s="364"/>
      <c r="P304" s="342">
        <v>0</v>
      </c>
      <c r="Q304" s="344">
        <f t="shared" si="17"/>
        <v>0</v>
      </c>
    </row>
    <row r="305" spans="1:17" s="253" customFormat="1" ht="12.75">
      <c r="A305" s="243" t="s">
        <v>335</v>
      </c>
      <c r="B305" s="243" t="s">
        <v>14</v>
      </c>
      <c r="C305" s="388" t="s">
        <v>342</v>
      </c>
      <c r="D305" s="244">
        <v>1</v>
      </c>
      <c r="E305" s="244"/>
      <c r="F305" s="244"/>
      <c r="G305" s="244"/>
      <c r="H305" s="244"/>
      <c r="I305" s="244"/>
      <c r="J305" s="245"/>
      <c r="K305" s="298">
        <v>474</v>
      </c>
      <c r="L305" s="448" t="s">
        <v>393</v>
      </c>
      <c r="M305" s="449"/>
      <c r="N305" s="345">
        <f>N306</f>
        <v>80000</v>
      </c>
      <c r="O305" s="337"/>
      <c r="P305" s="336">
        <f>P306</f>
        <v>0</v>
      </c>
      <c r="Q305" s="370">
        <f t="shared" si="17"/>
        <v>0</v>
      </c>
    </row>
    <row r="306" spans="1:17" s="253" customFormat="1" ht="12.75">
      <c r="A306" s="246"/>
      <c r="B306" s="246" t="s">
        <v>21</v>
      </c>
      <c r="C306" s="389"/>
      <c r="D306" s="247"/>
      <c r="E306" s="247"/>
      <c r="F306" s="247"/>
      <c r="G306" s="247"/>
      <c r="H306" s="247"/>
      <c r="I306" s="247"/>
      <c r="J306" s="248"/>
      <c r="K306" s="300">
        <v>474</v>
      </c>
      <c r="L306" s="353" t="s">
        <v>155</v>
      </c>
      <c r="M306" s="340"/>
      <c r="N306" s="347">
        <f>N307</f>
        <v>80000</v>
      </c>
      <c r="O306" s="340"/>
      <c r="P306" s="339">
        <f>P307</f>
        <v>0</v>
      </c>
      <c r="Q306" s="348">
        <f t="shared" si="17"/>
        <v>0</v>
      </c>
    </row>
    <row r="307" spans="1:17" s="253" customFormat="1" ht="12.75">
      <c r="A307" s="249"/>
      <c r="B307" s="249" t="s">
        <v>23</v>
      </c>
      <c r="C307" s="390"/>
      <c r="D307" s="257"/>
      <c r="E307" s="257"/>
      <c r="F307" s="257"/>
      <c r="G307" s="257"/>
      <c r="H307" s="257"/>
      <c r="I307" s="257"/>
      <c r="J307" s="258"/>
      <c r="K307" s="252"/>
      <c r="L307" s="354">
        <v>4</v>
      </c>
      <c r="M307" s="355" t="s">
        <v>93</v>
      </c>
      <c r="N307" s="349">
        <v>80000</v>
      </c>
      <c r="O307" s="343"/>
      <c r="P307" s="342">
        <f>P308</f>
        <v>0</v>
      </c>
      <c r="Q307" s="344">
        <f t="shared" si="17"/>
        <v>0</v>
      </c>
    </row>
    <row r="308" spans="1:17" s="253" customFormat="1" ht="12.75">
      <c r="A308" s="249"/>
      <c r="B308" s="249" t="s">
        <v>23</v>
      </c>
      <c r="C308" s="390"/>
      <c r="D308" s="250"/>
      <c r="E308" s="250"/>
      <c r="F308" s="250"/>
      <c r="G308" s="250"/>
      <c r="H308" s="250"/>
      <c r="I308" s="250"/>
      <c r="J308" s="251"/>
      <c r="K308" s="252"/>
      <c r="L308" s="354">
        <v>42</v>
      </c>
      <c r="M308" s="355" t="s">
        <v>94</v>
      </c>
      <c r="N308" s="349">
        <v>80000</v>
      </c>
      <c r="O308" s="343"/>
      <c r="P308" s="342">
        <f>P309</f>
        <v>0</v>
      </c>
      <c r="Q308" s="344">
        <f t="shared" si="17"/>
        <v>0</v>
      </c>
    </row>
    <row r="309" spans="1:17" s="253" customFormat="1" ht="12.75">
      <c r="A309" s="255"/>
      <c r="B309" s="255" t="s">
        <v>23</v>
      </c>
      <c r="C309" s="390"/>
      <c r="D309" s="297">
        <v>1</v>
      </c>
      <c r="E309" s="250"/>
      <c r="F309" s="250"/>
      <c r="G309" s="250"/>
      <c r="H309" s="250"/>
      <c r="I309" s="250"/>
      <c r="J309" s="251"/>
      <c r="K309" s="252"/>
      <c r="L309" s="354">
        <v>426</v>
      </c>
      <c r="M309" s="355" t="s">
        <v>146</v>
      </c>
      <c r="N309" s="349">
        <v>80000</v>
      </c>
      <c r="O309" s="343"/>
      <c r="P309" s="342">
        <v>0</v>
      </c>
      <c r="Q309" s="344">
        <f t="shared" si="17"/>
        <v>0</v>
      </c>
    </row>
    <row r="310" spans="1:17" s="253" customFormat="1" ht="12.75">
      <c r="A310" s="243" t="s">
        <v>336</v>
      </c>
      <c r="B310" s="243" t="s">
        <v>14</v>
      </c>
      <c r="C310" s="388" t="s">
        <v>154</v>
      </c>
      <c r="D310" s="244"/>
      <c r="E310" s="244"/>
      <c r="F310" s="244"/>
      <c r="G310" s="244">
        <v>4</v>
      </c>
      <c r="H310" s="244"/>
      <c r="I310" s="244"/>
      <c r="J310" s="245"/>
      <c r="K310" s="298">
        <v>474</v>
      </c>
      <c r="L310" s="448" t="s">
        <v>373</v>
      </c>
      <c r="M310" s="449"/>
      <c r="N310" s="336">
        <f>N311</f>
        <v>0</v>
      </c>
      <c r="O310" s="367"/>
      <c r="P310" s="336">
        <f>P311</f>
        <v>0</v>
      </c>
      <c r="Q310" s="370">
        <v>0</v>
      </c>
    </row>
    <row r="311" spans="1:17" s="253" customFormat="1" ht="12.75">
      <c r="A311" s="246"/>
      <c r="B311" s="246" t="s">
        <v>21</v>
      </c>
      <c r="C311" s="389"/>
      <c r="D311" s="247"/>
      <c r="E311" s="247"/>
      <c r="F311" s="247"/>
      <c r="G311" s="247"/>
      <c r="H311" s="247"/>
      <c r="I311" s="247"/>
      <c r="J311" s="248"/>
      <c r="K311" s="300">
        <v>474</v>
      </c>
      <c r="L311" s="353" t="s">
        <v>155</v>
      </c>
      <c r="M311" s="340"/>
      <c r="N311" s="339">
        <f>N312</f>
        <v>0</v>
      </c>
      <c r="O311" s="348"/>
      <c r="P311" s="339">
        <f>P312</f>
        <v>0</v>
      </c>
      <c r="Q311" s="348">
        <v>0</v>
      </c>
    </row>
    <row r="312" spans="1:17" s="253" customFormat="1" ht="12.75">
      <c r="A312" s="249"/>
      <c r="B312" s="249" t="s">
        <v>23</v>
      </c>
      <c r="C312" s="390"/>
      <c r="D312" s="257"/>
      <c r="E312" s="257"/>
      <c r="F312" s="257"/>
      <c r="G312" s="257"/>
      <c r="H312" s="257"/>
      <c r="I312" s="257"/>
      <c r="J312" s="258"/>
      <c r="K312" s="252"/>
      <c r="L312" s="354">
        <v>4</v>
      </c>
      <c r="M312" s="355" t="s">
        <v>93</v>
      </c>
      <c r="N312" s="342">
        <v>0</v>
      </c>
      <c r="O312" s="368"/>
      <c r="P312" s="342">
        <f>P313</f>
        <v>0</v>
      </c>
      <c r="Q312" s="344">
        <v>0</v>
      </c>
    </row>
    <row r="313" spans="1:17" s="253" customFormat="1" ht="12.75">
      <c r="A313" s="249"/>
      <c r="B313" s="249" t="s">
        <v>23</v>
      </c>
      <c r="C313" s="390"/>
      <c r="D313" s="250"/>
      <c r="E313" s="250"/>
      <c r="F313" s="250"/>
      <c r="G313" s="250"/>
      <c r="H313" s="250"/>
      <c r="I313" s="250"/>
      <c r="J313" s="251"/>
      <c r="K313" s="252"/>
      <c r="L313" s="354">
        <v>42</v>
      </c>
      <c r="M313" s="355" t="s">
        <v>94</v>
      </c>
      <c r="N313" s="342">
        <v>0</v>
      </c>
      <c r="O313" s="368"/>
      <c r="P313" s="342">
        <f>P314</f>
        <v>0</v>
      </c>
      <c r="Q313" s="344">
        <v>0</v>
      </c>
    </row>
    <row r="314" spans="1:17" s="253" customFormat="1" ht="12.75">
      <c r="A314" s="255"/>
      <c r="B314" s="255" t="s">
        <v>23</v>
      </c>
      <c r="C314" s="390"/>
      <c r="D314" s="250"/>
      <c r="E314" s="250"/>
      <c r="F314" s="250"/>
      <c r="G314" s="297">
        <v>4</v>
      </c>
      <c r="H314" s="250"/>
      <c r="I314" s="250"/>
      <c r="J314" s="251"/>
      <c r="K314" s="252"/>
      <c r="L314" s="354">
        <v>421</v>
      </c>
      <c r="M314" s="355" t="s">
        <v>95</v>
      </c>
      <c r="N314" s="342">
        <v>0</v>
      </c>
      <c r="O314" s="368"/>
      <c r="P314" s="342">
        <v>0</v>
      </c>
      <c r="Q314" s="344">
        <v>0</v>
      </c>
    </row>
    <row r="315" spans="1:17" ht="12.75">
      <c r="A315" s="240"/>
      <c r="B315" s="240" t="s">
        <v>14</v>
      </c>
      <c r="C315" s="387" t="s">
        <v>156</v>
      </c>
      <c r="D315" s="241">
        <v>1</v>
      </c>
      <c r="E315" s="241" t="s">
        <v>16</v>
      </c>
      <c r="F315" s="241" t="s">
        <v>16</v>
      </c>
      <c r="G315" s="241">
        <v>4</v>
      </c>
      <c r="H315" s="241" t="s">
        <v>16</v>
      </c>
      <c r="I315" s="241" t="s">
        <v>16</v>
      </c>
      <c r="J315" s="242" t="s">
        <v>16</v>
      </c>
      <c r="K315" s="265"/>
      <c r="L315" s="371" t="s">
        <v>409</v>
      </c>
      <c r="M315" s="333"/>
      <c r="N315" s="332">
        <f>N316+N321+N326+N331+N336+N341</f>
        <v>84000</v>
      </c>
      <c r="O315" s="333"/>
      <c r="P315" s="332">
        <f>P316+P321+P326+P331+P336+P341</f>
        <v>29400</v>
      </c>
      <c r="Q315" s="369">
        <f aca="true" t="shared" si="19" ref="Q315:Q320">P315/N315*100</f>
        <v>35</v>
      </c>
    </row>
    <row r="316" spans="1:17" s="256" customFormat="1" ht="12.75">
      <c r="A316" s="299">
        <v>24</v>
      </c>
      <c r="B316" s="243" t="s">
        <v>14</v>
      </c>
      <c r="C316" s="388" t="s">
        <v>157</v>
      </c>
      <c r="D316" s="244">
        <v>1</v>
      </c>
      <c r="E316" s="244" t="s">
        <v>16</v>
      </c>
      <c r="F316" s="244" t="s">
        <v>16</v>
      </c>
      <c r="G316" s="244" t="s">
        <v>16</v>
      </c>
      <c r="H316" s="244" t="s">
        <v>16</v>
      </c>
      <c r="I316" s="244" t="s">
        <v>16</v>
      </c>
      <c r="J316" s="245" t="s">
        <v>16</v>
      </c>
      <c r="K316" s="298">
        <v>820</v>
      </c>
      <c r="L316" s="352" t="s">
        <v>158</v>
      </c>
      <c r="M316" s="337"/>
      <c r="N316" s="345">
        <f>N317</f>
        <v>10000</v>
      </c>
      <c r="O316" s="337"/>
      <c r="P316" s="345">
        <f>P317</f>
        <v>15000</v>
      </c>
      <c r="Q316" s="375">
        <f t="shared" si="19"/>
        <v>150</v>
      </c>
    </row>
    <row r="317" spans="1:17" s="256" customFormat="1" ht="12.75">
      <c r="A317" s="246"/>
      <c r="B317" s="246" t="s">
        <v>21</v>
      </c>
      <c r="C317" s="389"/>
      <c r="D317" s="247"/>
      <c r="E317" s="247"/>
      <c r="F317" s="247"/>
      <c r="G317" s="247"/>
      <c r="H317" s="247"/>
      <c r="I317" s="247"/>
      <c r="J317" s="248"/>
      <c r="K317" s="300">
        <v>820</v>
      </c>
      <c r="L317" s="353" t="s">
        <v>159</v>
      </c>
      <c r="M317" s="340"/>
      <c r="N317" s="347">
        <f>N318</f>
        <v>10000</v>
      </c>
      <c r="O317" s="340"/>
      <c r="P317" s="347">
        <f>P318</f>
        <v>15000</v>
      </c>
      <c r="Q317" s="348">
        <f t="shared" si="19"/>
        <v>150</v>
      </c>
    </row>
    <row r="318" spans="1:24" s="256" customFormat="1" ht="12.75">
      <c r="A318" s="249"/>
      <c r="B318" s="249" t="s">
        <v>23</v>
      </c>
      <c r="C318" s="390"/>
      <c r="D318" s="257"/>
      <c r="E318" s="257"/>
      <c r="F318" s="257"/>
      <c r="G318" s="257"/>
      <c r="H318" s="257"/>
      <c r="I318" s="257"/>
      <c r="J318" s="258"/>
      <c r="K318" s="252"/>
      <c r="L318" s="354">
        <v>3</v>
      </c>
      <c r="M318" s="355" t="s">
        <v>24</v>
      </c>
      <c r="N318" s="349">
        <v>10000</v>
      </c>
      <c r="O318" s="343"/>
      <c r="P318" s="349">
        <f>P319</f>
        <v>15000</v>
      </c>
      <c r="Q318" s="344">
        <f t="shared" si="19"/>
        <v>150</v>
      </c>
      <c r="R318" s="307"/>
      <c r="S318" s="307"/>
      <c r="T318" s="307"/>
      <c r="U318" s="307"/>
      <c r="V318" s="307"/>
      <c r="W318" s="307"/>
      <c r="X318" s="307"/>
    </row>
    <row r="319" spans="1:17" s="256" customFormat="1" ht="12.75">
      <c r="A319" s="249"/>
      <c r="B319" s="249" t="s">
        <v>23</v>
      </c>
      <c r="C319" s="390"/>
      <c r="D319" s="250"/>
      <c r="E319" s="250"/>
      <c r="F319" s="250"/>
      <c r="G319" s="250"/>
      <c r="H319" s="250"/>
      <c r="I319" s="250"/>
      <c r="J319" s="251"/>
      <c r="K319" s="252"/>
      <c r="L319" s="354">
        <v>32</v>
      </c>
      <c r="M319" s="355" t="s">
        <v>25</v>
      </c>
      <c r="N319" s="349">
        <v>10000</v>
      </c>
      <c r="O319" s="343"/>
      <c r="P319" s="349">
        <f>P320</f>
        <v>15000</v>
      </c>
      <c r="Q319" s="344">
        <f t="shared" si="19"/>
        <v>150</v>
      </c>
    </row>
    <row r="320" spans="1:17" s="256" customFormat="1" ht="12.75">
      <c r="A320" s="255"/>
      <c r="B320" s="255" t="s">
        <v>23</v>
      </c>
      <c r="C320" s="390"/>
      <c r="D320" s="297">
        <v>1</v>
      </c>
      <c r="E320" s="250" t="s">
        <v>26</v>
      </c>
      <c r="F320" s="250"/>
      <c r="G320" s="250" t="s">
        <v>26</v>
      </c>
      <c r="H320" s="250" t="s">
        <v>26</v>
      </c>
      <c r="I320" s="250" t="s">
        <v>26</v>
      </c>
      <c r="J320" s="251" t="s">
        <v>26</v>
      </c>
      <c r="K320" s="252"/>
      <c r="L320" s="354">
        <v>323</v>
      </c>
      <c r="M320" s="355" t="s">
        <v>68</v>
      </c>
      <c r="N320" s="349">
        <v>10000</v>
      </c>
      <c r="O320" s="343"/>
      <c r="P320" s="349">
        <v>15000</v>
      </c>
      <c r="Q320" s="344">
        <f t="shared" si="19"/>
        <v>150</v>
      </c>
    </row>
    <row r="321" spans="1:17" ht="12.75">
      <c r="A321" s="299">
        <v>44</v>
      </c>
      <c r="B321" s="243" t="s">
        <v>14</v>
      </c>
      <c r="C321" s="388" t="s">
        <v>160</v>
      </c>
      <c r="D321" s="244">
        <v>1</v>
      </c>
      <c r="E321" s="244" t="s">
        <v>16</v>
      </c>
      <c r="F321" s="244"/>
      <c r="G321" s="244"/>
      <c r="H321" s="244"/>
      <c r="I321" s="244"/>
      <c r="J321" s="245" t="s">
        <v>16</v>
      </c>
      <c r="K321" s="298">
        <v>830</v>
      </c>
      <c r="L321" s="448" t="s">
        <v>394</v>
      </c>
      <c r="M321" s="449"/>
      <c r="N321" s="345">
        <f>N322</f>
        <v>5000</v>
      </c>
      <c r="O321" s="337"/>
      <c r="P321" s="345">
        <f>P322</f>
        <v>2000</v>
      </c>
      <c r="Q321" s="346">
        <f aca="true" t="shared" si="20" ref="Q321:Q340">P321/N321*100</f>
        <v>40</v>
      </c>
    </row>
    <row r="322" spans="1:17" s="256" customFormat="1" ht="12.75">
      <c r="A322" s="246"/>
      <c r="B322" s="246" t="s">
        <v>21</v>
      </c>
      <c r="C322" s="389"/>
      <c r="D322" s="247"/>
      <c r="E322" s="247"/>
      <c r="F322" s="247"/>
      <c r="G322" s="247"/>
      <c r="H322" s="247"/>
      <c r="I322" s="247"/>
      <c r="J322" s="248"/>
      <c r="K322" s="300">
        <v>830</v>
      </c>
      <c r="L322" s="353" t="s">
        <v>161</v>
      </c>
      <c r="M322" s="340"/>
      <c r="N322" s="347">
        <f>N323</f>
        <v>5000</v>
      </c>
      <c r="O322" s="340"/>
      <c r="P322" s="347">
        <f>P323</f>
        <v>2000</v>
      </c>
      <c r="Q322" s="348">
        <f t="shared" si="20"/>
        <v>40</v>
      </c>
    </row>
    <row r="323" spans="1:17" ht="12.75">
      <c r="A323" s="249"/>
      <c r="B323" s="249" t="s">
        <v>23</v>
      </c>
      <c r="C323" s="390"/>
      <c r="D323" s="257"/>
      <c r="E323" s="257"/>
      <c r="F323" s="257"/>
      <c r="G323" s="257"/>
      <c r="H323" s="257"/>
      <c r="I323" s="257"/>
      <c r="J323" s="258"/>
      <c r="K323" s="252"/>
      <c r="L323" s="354">
        <v>3</v>
      </c>
      <c r="M323" s="355" t="s">
        <v>24</v>
      </c>
      <c r="N323" s="349">
        <v>5000</v>
      </c>
      <c r="O323" s="343"/>
      <c r="P323" s="349">
        <f>P324</f>
        <v>2000</v>
      </c>
      <c r="Q323" s="344">
        <f t="shared" si="20"/>
        <v>40</v>
      </c>
    </row>
    <row r="324" spans="1:17" ht="12.75">
      <c r="A324" s="249"/>
      <c r="B324" s="249" t="s">
        <v>23</v>
      </c>
      <c r="C324" s="390"/>
      <c r="D324" s="250"/>
      <c r="E324" s="250"/>
      <c r="F324" s="250"/>
      <c r="G324" s="250"/>
      <c r="H324" s="250"/>
      <c r="I324" s="250"/>
      <c r="J324" s="251"/>
      <c r="K324" s="252"/>
      <c r="L324" s="354">
        <v>38</v>
      </c>
      <c r="M324" s="355" t="s">
        <v>33</v>
      </c>
      <c r="N324" s="349">
        <v>5000</v>
      </c>
      <c r="O324" s="343"/>
      <c r="P324" s="349">
        <f>P325</f>
        <v>2000</v>
      </c>
      <c r="Q324" s="344">
        <f t="shared" si="20"/>
        <v>40</v>
      </c>
    </row>
    <row r="325" spans="1:17" ht="12.75">
      <c r="A325" s="255"/>
      <c r="B325" s="255" t="s">
        <v>23</v>
      </c>
      <c r="C325" s="390"/>
      <c r="D325" s="297">
        <v>1</v>
      </c>
      <c r="E325" s="250" t="s">
        <v>26</v>
      </c>
      <c r="F325" s="250" t="s">
        <v>26</v>
      </c>
      <c r="G325" s="250"/>
      <c r="H325" s="250" t="s">
        <v>26</v>
      </c>
      <c r="I325" s="250" t="s">
        <v>26</v>
      </c>
      <c r="J325" s="251" t="s">
        <v>26</v>
      </c>
      <c r="K325" s="252"/>
      <c r="L325" s="354">
        <v>381</v>
      </c>
      <c r="M325" s="355" t="s">
        <v>34</v>
      </c>
      <c r="N325" s="349">
        <v>5000</v>
      </c>
      <c r="O325" s="343"/>
      <c r="P325" s="349">
        <v>2000</v>
      </c>
      <c r="Q325" s="344">
        <f t="shared" si="20"/>
        <v>40</v>
      </c>
    </row>
    <row r="326" spans="1:17" s="256" customFormat="1" ht="12.75">
      <c r="A326" s="299">
        <v>41</v>
      </c>
      <c r="B326" s="243" t="s">
        <v>14</v>
      </c>
      <c r="C326" s="388" t="s">
        <v>162</v>
      </c>
      <c r="D326" s="244">
        <v>1</v>
      </c>
      <c r="E326" s="244" t="s">
        <v>16</v>
      </c>
      <c r="F326" s="244" t="s">
        <v>16</v>
      </c>
      <c r="G326" s="244"/>
      <c r="H326" s="244" t="s">
        <v>16</v>
      </c>
      <c r="I326" s="244" t="s">
        <v>16</v>
      </c>
      <c r="J326" s="245" t="s">
        <v>16</v>
      </c>
      <c r="K326" s="298">
        <v>820</v>
      </c>
      <c r="L326" s="448" t="s">
        <v>384</v>
      </c>
      <c r="M326" s="449"/>
      <c r="N326" s="345">
        <f>N327</f>
        <v>10000</v>
      </c>
      <c r="O326" s="337"/>
      <c r="P326" s="345">
        <f>P327</f>
        <v>1500</v>
      </c>
      <c r="Q326" s="346">
        <f t="shared" si="20"/>
        <v>15</v>
      </c>
    </row>
    <row r="327" spans="1:17" s="256" customFormat="1" ht="12.75">
      <c r="A327" s="246"/>
      <c r="B327" s="246" t="s">
        <v>21</v>
      </c>
      <c r="C327" s="389"/>
      <c r="D327" s="247"/>
      <c r="E327" s="247"/>
      <c r="F327" s="247"/>
      <c r="G327" s="247"/>
      <c r="H327" s="247"/>
      <c r="I327" s="247"/>
      <c r="J327" s="248"/>
      <c r="K327" s="300">
        <v>820</v>
      </c>
      <c r="L327" s="353" t="s">
        <v>159</v>
      </c>
      <c r="M327" s="340"/>
      <c r="N327" s="347">
        <f>N328</f>
        <v>10000</v>
      </c>
      <c r="O327" s="340"/>
      <c r="P327" s="347">
        <f>P328</f>
        <v>1500</v>
      </c>
      <c r="Q327" s="348">
        <f t="shared" si="20"/>
        <v>15</v>
      </c>
    </row>
    <row r="328" spans="1:17" ht="12.75">
      <c r="A328" s="249"/>
      <c r="B328" s="249" t="s">
        <v>23</v>
      </c>
      <c r="C328" s="390"/>
      <c r="D328" s="257"/>
      <c r="E328" s="257"/>
      <c r="F328" s="257"/>
      <c r="G328" s="257"/>
      <c r="H328" s="257"/>
      <c r="I328" s="257"/>
      <c r="J328" s="258"/>
      <c r="K328" s="252"/>
      <c r="L328" s="354">
        <v>3</v>
      </c>
      <c r="M328" s="355" t="s">
        <v>24</v>
      </c>
      <c r="N328" s="349">
        <v>10000</v>
      </c>
      <c r="O328" s="343"/>
      <c r="P328" s="349">
        <f>P329</f>
        <v>1500</v>
      </c>
      <c r="Q328" s="344">
        <f t="shared" si="20"/>
        <v>15</v>
      </c>
    </row>
    <row r="329" spans="1:17" ht="12.75">
      <c r="A329" s="249"/>
      <c r="B329" s="249" t="s">
        <v>23</v>
      </c>
      <c r="C329" s="390"/>
      <c r="D329" s="250"/>
      <c r="E329" s="250"/>
      <c r="F329" s="250"/>
      <c r="G329" s="250"/>
      <c r="H329" s="250"/>
      <c r="I329" s="250"/>
      <c r="J329" s="251"/>
      <c r="K329" s="252"/>
      <c r="L329" s="354">
        <v>38</v>
      </c>
      <c r="M329" s="355" t="s">
        <v>33</v>
      </c>
      <c r="N329" s="349">
        <v>10000</v>
      </c>
      <c r="O329" s="343"/>
      <c r="P329" s="349">
        <f>P330</f>
        <v>1500</v>
      </c>
      <c r="Q329" s="344">
        <f t="shared" si="20"/>
        <v>15</v>
      </c>
    </row>
    <row r="330" spans="1:17" ht="12.75">
      <c r="A330" s="255"/>
      <c r="B330" s="255" t="s">
        <v>23</v>
      </c>
      <c r="C330" s="390"/>
      <c r="D330" s="297">
        <v>1</v>
      </c>
      <c r="E330" s="250" t="s">
        <v>26</v>
      </c>
      <c r="F330" s="250" t="s">
        <v>26</v>
      </c>
      <c r="G330" s="250" t="s">
        <v>26</v>
      </c>
      <c r="H330" s="250" t="s">
        <v>26</v>
      </c>
      <c r="I330" s="250" t="s">
        <v>26</v>
      </c>
      <c r="J330" s="251" t="s">
        <v>26</v>
      </c>
      <c r="K330" s="252"/>
      <c r="L330" s="354">
        <v>381</v>
      </c>
      <c r="M330" s="355" t="s">
        <v>34</v>
      </c>
      <c r="N330" s="349">
        <v>10000</v>
      </c>
      <c r="O330" s="343"/>
      <c r="P330" s="349">
        <v>1500</v>
      </c>
      <c r="Q330" s="344">
        <f t="shared" si="20"/>
        <v>15</v>
      </c>
    </row>
    <row r="331" spans="1:17" s="256" customFormat="1" ht="12.75">
      <c r="A331" s="299">
        <v>35</v>
      </c>
      <c r="B331" s="243" t="s">
        <v>14</v>
      </c>
      <c r="C331" s="388" t="s">
        <v>163</v>
      </c>
      <c r="D331" s="244">
        <v>1</v>
      </c>
      <c r="E331" s="244" t="s">
        <v>16</v>
      </c>
      <c r="F331" s="244" t="s">
        <v>16</v>
      </c>
      <c r="G331" s="244" t="s">
        <v>16</v>
      </c>
      <c r="H331" s="244" t="s">
        <v>16</v>
      </c>
      <c r="I331" s="244" t="s">
        <v>16</v>
      </c>
      <c r="J331" s="245" t="s">
        <v>16</v>
      </c>
      <c r="K331" s="298">
        <v>840</v>
      </c>
      <c r="L331" s="352" t="s">
        <v>374</v>
      </c>
      <c r="M331" s="337"/>
      <c r="N331" s="345">
        <f>N332</f>
        <v>7000</v>
      </c>
      <c r="O331" s="337"/>
      <c r="P331" s="345">
        <f>P332</f>
        <v>9000</v>
      </c>
      <c r="Q331" s="346">
        <f t="shared" si="20"/>
        <v>128.57142857142858</v>
      </c>
    </row>
    <row r="332" spans="1:17" s="256" customFormat="1" ht="12.75">
      <c r="A332" s="246"/>
      <c r="B332" s="246" t="s">
        <v>21</v>
      </c>
      <c r="C332" s="389"/>
      <c r="D332" s="247"/>
      <c r="E332" s="247"/>
      <c r="F332" s="247"/>
      <c r="G332" s="247"/>
      <c r="H332" s="247"/>
      <c r="I332" s="247"/>
      <c r="J332" s="248"/>
      <c r="K332" s="300">
        <v>840</v>
      </c>
      <c r="L332" s="353" t="s">
        <v>164</v>
      </c>
      <c r="M332" s="340"/>
      <c r="N332" s="347">
        <f>N333</f>
        <v>7000</v>
      </c>
      <c r="O332" s="340"/>
      <c r="P332" s="347">
        <f>P333</f>
        <v>9000</v>
      </c>
      <c r="Q332" s="348">
        <f t="shared" si="20"/>
        <v>128.57142857142858</v>
      </c>
    </row>
    <row r="333" spans="1:17" s="256" customFormat="1" ht="12.75">
      <c r="A333" s="249"/>
      <c r="B333" s="249" t="s">
        <v>23</v>
      </c>
      <c r="C333" s="390"/>
      <c r="D333" s="257"/>
      <c r="E333" s="257"/>
      <c r="F333" s="257"/>
      <c r="G333" s="257"/>
      <c r="H333" s="257"/>
      <c r="I333" s="257"/>
      <c r="J333" s="258"/>
      <c r="K333" s="252"/>
      <c r="L333" s="354">
        <v>3</v>
      </c>
      <c r="M333" s="355" t="s">
        <v>24</v>
      </c>
      <c r="N333" s="349">
        <v>7000</v>
      </c>
      <c r="O333" s="343"/>
      <c r="P333" s="349">
        <f>P334</f>
        <v>9000</v>
      </c>
      <c r="Q333" s="344">
        <f t="shared" si="20"/>
        <v>128.57142857142858</v>
      </c>
    </row>
    <row r="334" spans="1:17" ht="12.75">
      <c r="A334" s="249"/>
      <c r="B334" s="249" t="s">
        <v>23</v>
      </c>
      <c r="C334" s="390"/>
      <c r="D334" s="250"/>
      <c r="E334" s="250"/>
      <c r="F334" s="250"/>
      <c r="G334" s="250"/>
      <c r="H334" s="250"/>
      <c r="I334" s="250"/>
      <c r="J334" s="251"/>
      <c r="K334" s="252"/>
      <c r="L334" s="354">
        <v>38</v>
      </c>
      <c r="M334" s="355" t="s">
        <v>33</v>
      </c>
      <c r="N334" s="349">
        <v>7000</v>
      </c>
      <c r="O334" s="343"/>
      <c r="P334" s="349">
        <f>P335</f>
        <v>9000</v>
      </c>
      <c r="Q334" s="344">
        <f t="shared" si="20"/>
        <v>128.57142857142858</v>
      </c>
    </row>
    <row r="335" spans="1:17" s="253" customFormat="1" ht="12.75">
      <c r="A335" s="255"/>
      <c r="B335" s="255" t="s">
        <v>23</v>
      </c>
      <c r="C335" s="390"/>
      <c r="D335" s="297">
        <v>1</v>
      </c>
      <c r="E335" s="250" t="s">
        <v>26</v>
      </c>
      <c r="F335" s="250"/>
      <c r="G335" s="250" t="s">
        <v>26</v>
      </c>
      <c r="H335" s="250" t="s">
        <v>26</v>
      </c>
      <c r="I335" s="250" t="s">
        <v>26</v>
      </c>
      <c r="J335" s="251" t="s">
        <v>26</v>
      </c>
      <c r="K335" s="252"/>
      <c r="L335" s="354">
        <v>381</v>
      </c>
      <c r="M335" s="355" t="s">
        <v>34</v>
      </c>
      <c r="N335" s="349">
        <v>7000</v>
      </c>
      <c r="O335" s="343"/>
      <c r="P335" s="349">
        <v>9000</v>
      </c>
      <c r="Q335" s="344">
        <f t="shared" si="20"/>
        <v>128.57142857142858</v>
      </c>
    </row>
    <row r="336" spans="1:17" s="256" customFormat="1" ht="12.75">
      <c r="A336" s="299">
        <v>45</v>
      </c>
      <c r="B336" s="243" t="s">
        <v>14</v>
      </c>
      <c r="C336" s="388" t="s">
        <v>165</v>
      </c>
      <c r="D336" s="244">
        <v>1</v>
      </c>
      <c r="E336" s="244" t="s">
        <v>16</v>
      </c>
      <c r="F336" s="244" t="s">
        <v>16</v>
      </c>
      <c r="G336" s="244" t="s">
        <v>16</v>
      </c>
      <c r="H336" s="244" t="s">
        <v>16</v>
      </c>
      <c r="I336" s="244" t="s">
        <v>16</v>
      </c>
      <c r="J336" s="245" t="s">
        <v>16</v>
      </c>
      <c r="K336" s="298">
        <v>820</v>
      </c>
      <c r="L336" s="352" t="s">
        <v>166</v>
      </c>
      <c r="M336" s="337"/>
      <c r="N336" s="345">
        <f>N337</f>
        <v>2000</v>
      </c>
      <c r="O336" s="337"/>
      <c r="P336" s="345">
        <f>P337</f>
        <v>1900</v>
      </c>
      <c r="Q336" s="346">
        <f t="shared" si="20"/>
        <v>95</v>
      </c>
    </row>
    <row r="337" spans="1:17" s="256" customFormat="1" ht="12.75">
      <c r="A337" s="246"/>
      <c r="B337" s="246" t="s">
        <v>21</v>
      </c>
      <c r="C337" s="430"/>
      <c r="D337" s="431"/>
      <c r="E337" s="431"/>
      <c r="F337" s="431"/>
      <c r="G337" s="431"/>
      <c r="H337" s="431"/>
      <c r="I337" s="431"/>
      <c r="J337" s="432"/>
      <c r="K337" s="300">
        <v>820</v>
      </c>
      <c r="L337" s="353" t="s">
        <v>159</v>
      </c>
      <c r="M337" s="340"/>
      <c r="N337" s="347">
        <f>N338</f>
        <v>2000</v>
      </c>
      <c r="O337" s="340"/>
      <c r="P337" s="347">
        <f>P338</f>
        <v>1900</v>
      </c>
      <c r="Q337" s="348">
        <f t="shared" si="20"/>
        <v>95</v>
      </c>
    </row>
    <row r="338" spans="1:17" s="256" customFormat="1" ht="12.75">
      <c r="A338" s="249"/>
      <c r="B338" s="249" t="s">
        <v>23</v>
      </c>
      <c r="C338" s="390"/>
      <c r="D338" s="428"/>
      <c r="E338" s="428"/>
      <c r="F338" s="428"/>
      <c r="G338" s="428"/>
      <c r="H338" s="428"/>
      <c r="I338" s="428"/>
      <c r="J338" s="429"/>
      <c r="K338" s="252"/>
      <c r="L338" s="354">
        <v>3</v>
      </c>
      <c r="M338" s="355" t="s">
        <v>24</v>
      </c>
      <c r="N338" s="349">
        <v>2000</v>
      </c>
      <c r="O338" s="343"/>
      <c r="P338" s="349">
        <f>P339</f>
        <v>1900</v>
      </c>
      <c r="Q338" s="344">
        <f t="shared" si="20"/>
        <v>95</v>
      </c>
    </row>
    <row r="339" spans="1:17" ht="12.75">
      <c r="A339" s="249"/>
      <c r="B339" s="249" t="s">
        <v>23</v>
      </c>
      <c r="C339" s="390"/>
      <c r="D339" s="250"/>
      <c r="E339" s="250"/>
      <c r="F339" s="250"/>
      <c r="G339" s="250"/>
      <c r="H339" s="250"/>
      <c r="I339" s="250"/>
      <c r="J339" s="251"/>
      <c r="K339" s="252"/>
      <c r="L339" s="354">
        <v>38</v>
      </c>
      <c r="M339" s="355" t="s">
        <v>33</v>
      </c>
      <c r="N339" s="349">
        <v>2000</v>
      </c>
      <c r="O339" s="343"/>
      <c r="P339" s="349">
        <f>P340</f>
        <v>1900</v>
      </c>
      <c r="Q339" s="344">
        <f t="shared" si="20"/>
        <v>95</v>
      </c>
    </row>
    <row r="340" spans="1:17" s="253" customFormat="1" ht="12.75">
      <c r="A340" s="255"/>
      <c r="B340" s="255" t="s">
        <v>23</v>
      </c>
      <c r="C340" s="390"/>
      <c r="D340" s="297">
        <v>1</v>
      </c>
      <c r="E340" s="250" t="s">
        <v>26</v>
      </c>
      <c r="F340" s="250"/>
      <c r="G340" s="250" t="s">
        <v>26</v>
      </c>
      <c r="H340" s="250" t="s">
        <v>26</v>
      </c>
      <c r="I340" s="250" t="s">
        <v>26</v>
      </c>
      <c r="J340" s="251" t="s">
        <v>26</v>
      </c>
      <c r="K340" s="252"/>
      <c r="L340" s="354">
        <v>381</v>
      </c>
      <c r="M340" s="355" t="s">
        <v>34</v>
      </c>
      <c r="N340" s="349">
        <v>2000</v>
      </c>
      <c r="O340" s="343"/>
      <c r="P340" s="349">
        <v>1900</v>
      </c>
      <c r="Q340" s="344">
        <f t="shared" si="20"/>
        <v>95</v>
      </c>
    </row>
    <row r="341" spans="1:17" s="256" customFormat="1" ht="12.75">
      <c r="A341" s="299">
        <v>68</v>
      </c>
      <c r="B341" s="243" t="s">
        <v>14</v>
      </c>
      <c r="C341" s="388" t="s">
        <v>167</v>
      </c>
      <c r="D341" s="244">
        <v>1</v>
      </c>
      <c r="E341" s="244" t="s">
        <v>16</v>
      </c>
      <c r="F341" s="244" t="s">
        <v>16</v>
      </c>
      <c r="G341" s="244">
        <v>4</v>
      </c>
      <c r="H341" s="244" t="s">
        <v>16</v>
      </c>
      <c r="I341" s="244" t="s">
        <v>16</v>
      </c>
      <c r="J341" s="245" t="s">
        <v>16</v>
      </c>
      <c r="K341" s="298">
        <v>820</v>
      </c>
      <c r="L341" s="448" t="s">
        <v>375</v>
      </c>
      <c r="M341" s="449"/>
      <c r="N341" s="345">
        <f>N342</f>
        <v>50000</v>
      </c>
      <c r="O341" s="337"/>
      <c r="P341" s="336">
        <f>P342</f>
        <v>0</v>
      </c>
      <c r="Q341" s="370">
        <f aca="true" t="shared" si="21" ref="Q341:Q361">P341/N341</f>
        <v>0</v>
      </c>
    </row>
    <row r="342" spans="1:17" s="256" customFormat="1" ht="12.75">
      <c r="A342" s="246"/>
      <c r="B342" s="246" t="s">
        <v>21</v>
      </c>
      <c r="C342" s="389"/>
      <c r="D342" s="247"/>
      <c r="E342" s="247"/>
      <c r="F342" s="247"/>
      <c r="G342" s="247"/>
      <c r="H342" s="247"/>
      <c r="I342" s="247"/>
      <c r="J342" s="248"/>
      <c r="K342" s="300">
        <v>820</v>
      </c>
      <c r="L342" s="353" t="s">
        <v>159</v>
      </c>
      <c r="M342" s="340"/>
      <c r="N342" s="347">
        <f>N343</f>
        <v>50000</v>
      </c>
      <c r="O342" s="340"/>
      <c r="P342" s="339">
        <f>P343</f>
        <v>0</v>
      </c>
      <c r="Q342" s="348">
        <f t="shared" si="21"/>
        <v>0</v>
      </c>
    </row>
    <row r="343" spans="1:17" s="256" customFormat="1" ht="12.75">
      <c r="A343" s="249"/>
      <c r="B343" s="249" t="s">
        <v>23</v>
      </c>
      <c r="C343" s="390"/>
      <c r="D343" s="257"/>
      <c r="E343" s="257"/>
      <c r="F343" s="257"/>
      <c r="G343" s="257"/>
      <c r="H343" s="257"/>
      <c r="I343" s="257"/>
      <c r="J343" s="258"/>
      <c r="K343" s="252"/>
      <c r="L343" s="354">
        <v>3</v>
      </c>
      <c r="M343" s="355" t="s">
        <v>24</v>
      </c>
      <c r="N343" s="349">
        <v>50000</v>
      </c>
      <c r="O343" s="343"/>
      <c r="P343" s="342">
        <f>P344</f>
        <v>0</v>
      </c>
      <c r="Q343" s="344">
        <f t="shared" si="21"/>
        <v>0</v>
      </c>
    </row>
    <row r="344" spans="1:17" ht="12.75">
      <c r="A344" s="249"/>
      <c r="B344" s="249" t="s">
        <v>23</v>
      </c>
      <c r="C344" s="390"/>
      <c r="D344" s="250"/>
      <c r="E344" s="250"/>
      <c r="F344" s="250"/>
      <c r="G344" s="250"/>
      <c r="H344" s="250"/>
      <c r="I344" s="250"/>
      <c r="J344" s="251"/>
      <c r="K344" s="252"/>
      <c r="L344" s="354">
        <v>38</v>
      </c>
      <c r="M344" s="355" t="s">
        <v>33</v>
      </c>
      <c r="N344" s="349">
        <v>50000</v>
      </c>
      <c r="O344" s="343"/>
      <c r="P344" s="342">
        <f>P345</f>
        <v>0</v>
      </c>
      <c r="Q344" s="344">
        <f t="shared" si="21"/>
        <v>0</v>
      </c>
    </row>
    <row r="345" spans="1:17" s="253" customFormat="1" ht="12.75">
      <c r="A345" s="255"/>
      <c r="B345" s="255" t="s">
        <v>23</v>
      </c>
      <c r="C345" s="390"/>
      <c r="D345" s="297">
        <v>1</v>
      </c>
      <c r="E345" s="250" t="s">
        <v>26</v>
      </c>
      <c r="F345" s="250"/>
      <c r="G345" s="297">
        <v>4</v>
      </c>
      <c r="H345" s="250" t="s">
        <v>26</v>
      </c>
      <c r="I345" s="250" t="s">
        <v>26</v>
      </c>
      <c r="J345" s="251" t="s">
        <v>26</v>
      </c>
      <c r="K345" s="252"/>
      <c r="L345" s="354">
        <v>382</v>
      </c>
      <c r="M345" s="355" t="s">
        <v>98</v>
      </c>
      <c r="N345" s="349">
        <v>50000</v>
      </c>
      <c r="O345" s="343"/>
      <c r="P345" s="342">
        <v>0</v>
      </c>
      <c r="Q345" s="344">
        <f t="shared" si="21"/>
        <v>0</v>
      </c>
    </row>
    <row r="346" spans="1:17" ht="12.75">
      <c r="A346" s="240"/>
      <c r="B346" s="240" t="s">
        <v>14</v>
      </c>
      <c r="C346" s="387" t="s">
        <v>168</v>
      </c>
      <c r="D346" s="241">
        <v>1</v>
      </c>
      <c r="E346" s="241" t="s">
        <v>16</v>
      </c>
      <c r="F346" s="241"/>
      <c r="G346" s="241"/>
      <c r="H346" s="241"/>
      <c r="I346" s="241"/>
      <c r="J346" s="242" t="s">
        <v>16</v>
      </c>
      <c r="K346" s="265"/>
      <c r="L346" s="371" t="s">
        <v>408</v>
      </c>
      <c r="M346" s="333"/>
      <c r="N346" s="332">
        <f>N347+N352+N357+N362+N367+N372+N377</f>
        <v>415000</v>
      </c>
      <c r="O346" s="333"/>
      <c r="P346" s="332">
        <f>P347+P352+P357+P362+P367+P372+P377</f>
        <v>517585</v>
      </c>
      <c r="Q346" s="369">
        <f aca="true" t="shared" si="22" ref="Q346:Q356">P346/N346*100</f>
        <v>124.71927710843373</v>
      </c>
    </row>
    <row r="347" spans="1:17" ht="12.75">
      <c r="A347" s="299">
        <v>42</v>
      </c>
      <c r="B347" s="243" t="s">
        <v>14</v>
      </c>
      <c r="C347" s="388" t="s">
        <v>169</v>
      </c>
      <c r="D347" s="244">
        <v>1</v>
      </c>
      <c r="E347" s="244" t="s">
        <v>16</v>
      </c>
      <c r="F347" s="244"/>
      <c r="G347" s="244" t="s">
        <v>16</v>
      </c>
      <c r="H347" s="244" t="s">
        <v>16</v>
      </c>
      <c r="I347" s="244" t="s">
        <v>16</v>
      </c>
      <c r="J347" s="245" t="s">
        <v>16</v>
      </c>
      <c r="K347" s="298">
        <v>810</v>
      </c>
      <c r="L347" s="448" t="s">
        <v>172</v>
      </c>
      <c r="M347" s="449"/>
      <c r="N347" s="345">
        <f>N348</f>
        <v>10000</v>
      </c>
      <c r="O347" s="337"/>
      <c r="P347" s="345">
        <f>P348</f>
        <v>10000</v>
      </c>
      <c r="Q347" s="346">
        <f t="shared" si="22"/>
        <v>100</v>
      </c>
    </row>
    <row r="348" spans="1:17" ht="12.75">
      <c r="A348" s="246"/>
      <c r="B348" s="246" t="s">
        <v>21</v>
      </c>
      <c r="C348" s="389"/>
      <c r="D348" s="247"/>
      <c r="E348" s="247"/>
      <c r="F348" s="247"/>
      <c r="G348" s="247"/>
      <c r="H348" s="247"/>
      <c r="I348" s="247"/>
      <c r="J348" s="248"/>
      <c r="K348" s="300">
        <v>810</v>
      </c>
      <c r="L348" s="353" t="s">
        <v>170</v>
      </c>
      <c r="M348" s="340"/>
      <c r="N348" s="347">
        <f>N349</f>
        <v>10000</v>
      </c>
      <c r="O348" s="340"/>
      <c r="P348" s="347">
        <f>P349</f>
        <v>10000</v>
      </c>
      <c r="Q348" s="348">
        <f t="shared" si="22"/>
        <v>100</v>
      </c>
    </row>
    <row r="349" spans="1:17" ht="12.75">
      <c r="A349" s="249"/>
      <c r="B349" s="249" t="s">
        <v>23</v>
      </c>
      <c r="C349" s="390"/>
      <c r="D349" s="257"/>
      <c r="E349" s="257"/>
      <c r="F349" s="257"/>
      <c r="G349" s="257"/>
      <c r="H349" s="257"/>
      <c r="I349" s="257"/>
      <c r="J349" s="258"/>
      <c r="K349" s="252"/>
      <c r="L349" s="354">
        <v>3</v>
      </c>
      <c r="M349" s="355" t="s">
        <v>24</v>
      </c>
      <c r="N349" s="349">
        <v>10000</v>
      </c>
      <c r="O349" s="343"/>
      <c r="P349" s="349">
        <f>P350</f>
        <v>10000</v>
      </c>
      <c r="Q349" s="344">
        <f t="shared" si="22"/>
        <v>100</v>
      </c>
    </row>
    <row r="350" spans="1:17" ht="12.75">
      <c r="A350" s="249"/>
      <c r="B350" s="249" t="s">
        <v>23</v>
      </c>
      <c r="C350" s="390"/>
      <c r="D350" s="250"/>
      <c r="E350" s="250"/>
      <c r="F350" s="250"/>
      <c r="G350" s="250"/>
      <c r="H350" s="250"/>
      <c r="I350" s="250"/>
      <c r="J350" s="251"/>
      <c r="K350" s="252"/>
      <c r="L350" s="354">
        <v>38</v>
      </c>
      <c r="M350" s="355" t="s">
        <v>33</v>
      </c>
      <c r="N350" s="349">
        <v>10000</v>
      </c>
      <c r="O350" s="343"/>
      <c r="P350" s="349">
        <f>P351</f>
        <v>10000</v>
      </c>
      <c r="Q350" s="344">
        <f t="shared" si="22"/>
        <v>100</v>
      </c>
    </row>
    <row r="351" spans="1:17" ht="12.75">
      <c r="A351" s="255"/>
      <c r="B351" s="255" t="s">
        <v>23</v>
      </c>
      <c r="C351" s="390"/>
      <c r="D351" s="297">
        <v>1</v>
      </c>
      <c r="E351" s="250" t="s">
        <v>26</v>
      </c>
      <c r="F351" s="250" t="s">
        <v>26</v>
      </c>
      <c r="G351" s="250" t="s">
        <v>26</v>
      </c>
      <c r="H351" s="250" t="s">
        <v>26</v>
      </c>
      <c r="I351" s="250" t="s">
        <v>26</v>
      </c>
      <c r="J351" s="251" t="s">
        <v>26</v>
      </c>
      <c r="K351" s="252"/>
      <c r="L351" s="354">
        <v>381</v>
      </c>
      <c r="M351" s="355" t="s">
        <v>34</v>
      </c>
      <c r="N351" s="349">
        <v>10000</v>
      </c>
      <c r="O351" s="343"/>
      <c r="P351" s="349">
        <v>10000</v>
      </c>
      <c r="Q351" s="344">
        <f t="shared" si="22"/>
        <v>100</v>
      </c>
    </row>
    <row r="352" spans="1:17" ht="12.75">
      <c r="A352" s="299">
        <v>47</v>
      </c>
      <c r="B352" s="243" t="s">
        <v>14</v>
      </c>
      <c r="C352" s="388" t="s">
        <v>171</v>
      </c>
      <c r="D352" s="244">
        <v>1</v>
      </c>
      <c r="E352" s="244" t="s">
        <v>16</v>
      </c>
      <c r="F352" s="244"/>
      <c r="G352" s="244" t="s">
        <v>16</v>
      </c>
      <c r="H352" s="244" t="s">
        <v>16</v>
      </c>
      <c r="I352" s="244" t="s">
        <v>16</v>
      </c>
      <c r="J352" s="245" t="s">
        <v>16</v>
      </c>
      <c r="K352" s="298">
        <v>810</v>
      </c>
      <c r="L352" s="448" t="s">
        <v>172</v>
      </c>
      <c r="M352" s="449"/>
      <c r="N352" s="345">
        <f>N353</f>
        <v>5000</v>
      </c>
      <c r="O352" s="337"/>
      <c r="P352" s="345">
        <f>P353</f>
        <v>6500</v>
      </c>
      <c r="Q352" s="346">
        <f t="shared" si="22"/>
        <v>130</v>
      </c>
    </row>
    <row r="353" spans="1:17" ht="12.75">
      <c r="A353" s="246"/>
      <c r="B353" s="246" t="s">
        <v>21</v>
      </c>
      <c r="C353" s="389"/>
      <c r="D353" s="247"/>
      <c r="E353" s="247"/>
      <c r="F353" s="247"/>
      <c r="G353" s="247"/>
      <c r="H353" s="247"/>
      <c r="I353" s="247"/>
      <c r="J353" s="248"/>
      <c r="K353" s="300">
        <v>810</v>
      </c>
      <c r="L353" s="353" t="s">
        <v>170</v>
      </c>
      <c r="M353" s="340"/>
      <c r="N353" s="347">
        <f>N354</f>
        <v>5000</v>
      </c>
      <c r="O353" s="340"/>
      <c r="P353" s="347">
        <f>P354</f>
        <v>6500</v>
      </c>
      <c r="Q353" s="348">
        <f t="shared" si="22"/>
        <v>130</v>
      </c>
    </row>
    <row r="354" spans="1:17" ht="12.75">
      <c r="A354" s="249"/>
      <c r="B354" s="249" t="s">
        <v>23</v>
      </c>
      <c r="C354" s="390"/>
      <c r="D354" s="257"/>
      <c r="E354" s="257"/>
      <c r="F354" s="257"/>
      <c r="G354" s="257"/>
      <c r="H354" s="257"/>
      <c r="I354" s="257"/>
      <c r="J354" s="258"/>
      <c r="K354" s="252"/>
      <c r="L354" s="354">
        <v>3</v>
      </c>
      <c r="M354" s="355" t="s">
        <v>24</v>
      </c>
      <c r="N354" s="349">
        <v>5000</v>
      </c>
      <c r="O354" s="343"/>
      <c r="P354" s="349">
        <f>P355</f>
        <v>6500</v>
      </c>
      <c r="Q354" s="344">
        <f t="shared" si="22"/>
        <v>130</v>
      </c>
    </row>
    <row r="355" spans="1:17" ht="12.75">
      <c r="A355" s="249"/>
      <c r="B355" s="249" t="s">
        <v>23</v>
      </c>
      <c r="C355" s="390"/>
      <c r="D355" s="250"/>
      <c r="E355" s="250"/>
      <c r="F355" s="250"/>
      <c r="G355" s="250"/>
      <c r="H355" s="250"/>
      <c r="I355" s="250"/>
      <c r="J355" s="251"/>
      <c r="K355" s="252"/>
      <c r="L355" s="354">
        <v>38</v>
      </c>
      <c r="M355" s="355" t="s">
        <v>33</v>
      </c>
      <c r="N355" s="349">
        <v>5000</v>
      </c>
      <c r="O355" s="343"/>
      <c r="P355" s="349">
        <f>P356</f>
        <v>6500</v>
      </c>
      <c r="Q355" s="344">
        <f t="shared" si="22"/>
        <v>130</v>
      </c>
    </row>
    <row r="356" spans="1:17" ht="12.75">
      <c r="A356" s="255"/>
      <c r="B356" s="255" t="s">
        <v>23</v>
      </c>
      <c r="C356" s="390"/>
      <c r="D356" s="250"/>
      <c r="E356" s="250"/>
      <c r="F356" s="250"/>
      <c r="G356" s="250"/>
      <c r="H356" s="250"/>
      <c r="I356" s="250"/>
      <c r="J356" s="251"/>
      <c r="K356" s="252"/>
      <c r="L356" s="354">
        <v>381</v>
      </c>
      <c r="M356" s="355" t="s">
        <v>34</v>
      </c>
      <c r="N356" s="349">
        <v>5000</v>
      </c>
      <c r="O356" s="343"/>
      <c r="P356" s="349">
        <v>6500</v>
      </c>
      <c r="Q356" s="344">
        <f t="shared" si="22"/>
        <v>130</v>
      </c>
    </row>
    <row r="357" spans="1:17" ht="12.75">
      <c r="A357" s="299">
        <v>48</v>
      </c>
      <c r="B357" s="243" t="s">
        <v>14</v>
      </c>
      <c r="C357" s="388" t="s">
        <v>173</v>
      </c>
      <c r="D357" s="244">
        <v>1</v>
      </c>
      <c r="E357" s="244" t="s">
        <v>16</v>
      </c>
      <c r="F357" s="244"/>
      <c r="G357" s="244" t="s">
        <v>16</v>
      </c>
      <c r="H357" s="244" t="s">
        <v>16</v>
      </c>
      <c r="I357" s="244" t="s">
        <v>16</v>
      </c>
      <c r="J357" s="245" t="s">
        <v>16</v>
      </c>
      <c r="K357" s="298">
        <v>810</v>
      </c>
      <c r="L357" s="448" t="s">
        <v>396</v>
      </c>
      <c r="M357" s="449"/>
      <c r="N357" s="345">
        <f>N358</f>
        <v>100000</v>
      </c>
      <c r="O357" s="337"/>
      <c r="P357" s="336">
        <f>P358</f>
        <v>0</v>
      </c>
      <c r="Q357" s="346">
        <f t="shared" si="21"/>
        <v>0</v>
      </c>
    </row>
    <row r="358" spans="1:17" ht="12.75">
      <c r="A358" s="246"/>
      <c r="B358" s="246" t="s">
        <v>21</v>
      </c>
      <c r="C358" s="389"/>
      <c r="D358" s="247"/>
      <c r="E358" s="247"/>
      <c r="F358" s="247"/>
      <c r="G358" s="247"/>
      <c r="H358" s="247"/>
      <c r="I358" s="247"/>
      <c r="J358" s="248"/>
      <c r="K358" s="300">
        <v>810</v>
      </c>
      <c r="L358" s="353" t="s">
        <v>170</v>
      </c>
      <c r="M358" s="340"/>
      <c r="N358" s="347">
        <f>N359</f>
        <v>100000</v>
      </c>
      <c r="O358" s="340"/>
      <c r="P358" s="339">
        <f>P359</f>
        <v>0</v>
      </c>
      <c r="Q358" s="348">
        <f t="shared" si="21"/>
        <v>0</v>
      </c>
    </row>
    <row r="359" spans="1:17" ht="12.75">
      <c r="A359" s="249"/>
      <c r="B359" s="249" t="s">
        <v>23</v>
      </c>
      <c r="C359" s="390"/>
      <c r="D359" s="257"/>
      <c r="E359" s="257"/>
      <c r="F359" s="257"/>
      <c r="G359" s="257"/>
      <c r="H359" s="257"/>
      <c r="I359" s="257"/>
      <c r="J359" s="258"/>
      <c r="K359" s="252"/>
      <c r="L359" s="354">
        <v>3</v>
      </c>
      <c r="M359" s="355" t="s">
        <v>24</v>
      </c>
      <c r="N359" s="349">
        <v>100000</v>
      </c>
      <c r="O359" s="343"/>
      <c r="P359" s="342">
        <f>P360</f>
        <v>0</v>
      </c>
      <c r="Q359" s="344">
        <f t="shared" si="21"/>
        <v>0</v>
      </c>
    </row>
    <row r="360" spans="1:17" ht="12.75">
      <c r="A360" s="249"/>
      <c r="B360" s="249" t="s">
        <v>23</v>
      </c>
      <c r="C360" s="390"/>
      <c r="D360" s="250"/>
      <c r="E360" s="250"/>
      <c r="F360" s="250"/>
      <c r="G360" s="250"/>
      <c r="H360" s="250"/>
      <c r="I360" s="250"/>
      <c r="J360" s="251"/>
      <c r="K360" s="252"/>
      <c r="L360" s="354">
        <v>38</v>
      </c>
      <c r="M360" s="355" t="s">
        <v>33</v>
      </c>
      <c r="N360" s="349">
        <v>100000</v>
      </c>
      <c r="O360" s="343"/>
      <c r="P360" s="342">
        <f>P361</f>
        <v>0</v>
      </c>
      <c r="Q360" s="344">
        <f t="shared" si="21"/>
        <v>0</v>
      </c>
    </row>
    <row r="361" spans="1:17" ht="12.75">
      <c r="A361" s="255"/>
      <c r="B361" s="255" t="s">
        <v>23</v>
      </c>
      <c r="C361" s="390"/>
      <c r="D361" s="297">
        <v>1</v>
      </c>
      <c r="E361" s="250" t="s">
        <v>26</v>
      </c>
      <c r="F361" s="250" t="s">
        <v>26</v>
      </c>
      <c r="G361" s="250" t="s">
        <v>26</v>
      </c>
      <c r="H361" s="250" t="s">
        <v>26</v>
      </c>
      <c r="I361" s="250" t="s">
        <v>26</v>
      </c>
      <c r="J361" s="251" t="s">
        <v>26</v>
      </c>
      <c r="K361" s="252"/>
      <c r="L361" s="354">
        <v>381</v>
      </c>
      <c r="M361" s="355" t="s">
        <v>34</v>
      </c>
      <c r="N361" s="349">
        <v>100000</v>
      </c>
      <c r="O361" s="343"/>
      <c r="P361" s="342">
        <v>0</v>
      </c>
      <c r="Q361" s="344">
        <f t="shared" si="21"/>
        <v>0</v>
      </c>
    </row>
    <row r="362" spans="1:17" s="253" customFormat="1" ht="12.75">
      <c r="A362" s="299">
        <v>51</v>
      </c>
      <c r="B362" s="243" t="s">
        <v>14</v>
      </c>
      <c r="C362" s="388" t="s">
        <v>174</v>
      </c>
      <c r="D362" s="244">
        <v>1</v>
      </c>
      <c r="E362" s="244" t="s">
        <v>16</v>
      </c>
      <c r="F362" s="244"/>
      <c r="G362" s="244"/>
      <c r="H362" s="244" t="s">
        <v>16</v>
      </c>
      <c r="I362" s="244" t="s">
        <v>16</v>
      </c>
      <c r="J362" s="245" t="s">
        <v>16</v>
      </c>
      <c r="K362" s="298">
        <v>810</v>
      </c>
      <c r="L362" s="352" t="s">
        <v>376</v>
      </c>
      <c r="M362" s="337"/>
      <c r="N362" s="336">
        <f>N363</f>
        <v>0</v>
      </c>
      <c r="O362" s="367"/>
      <c r="P362" s="336">
        <f>P363</f>
        <v>0</v>
      </c>
      <c r="Q362" s="346">
        <v>0</v>
      </c>
    </row>
    <row r="363" spans="1:17" ht="12.75">
      <c r="A363" s="246"/>
      <c r="B363" s="246" t="s">
        <v>21</v>
      </c>
      <c r="C363" s="389"/>
      <c r="D363" s="247"/>
      <c r="E363" s="247"/>
      <c r="F363" s="247"/>
      <c r="G363" s="247"/>
      <c r="H363" s="247"/>
      <c r="I363" s="247"/>
      <c r="J363" s="248"/>
      <c r="K363" s="300">
        <v>810</v>
      </c>
      <c r="L363" s="353" t="s">
        <v>170</v>
      </c>
      <c r="M363" s="340"/>
      <c r="N363" s="339">
        <f>N364</f>
        <v>0</v>
      </c>
      <c r="O363" s="348"/>
      <c r="P363" s="339">
        <f>P364</f>
        <v>0</v>
      </c>
      <c r="Q363" s="348">
        <v>0</v>
      </c>
    </row>
    <row r="364" spans="1:17" s="253" customFormat="1" ht="12.75">
      <c r="A364" s="249"/>
      <c r="B364" s="249" t="s">
        <v>23</v>
      </c>
      <c r="C364" s="390"/>
      <c r="D364" s="257"/>
      <c r="E364" s="257"/>
      <c r="F364" s="257"/>
      <c r="G364" s="257"/>
      <c r="H364" s="257"/>
      <c r="I364" s="257"/>
      <c r="J364" s="258"/>
      <c r="K364" s="252"/>
      <c r="L364" s="354">
        <v>4</v>
      </c>
      <c r="M364" s="355" t="s">
        <v>93</v>
      </c>
      <c r="N364" s="342">
        <v>0</v>
      </c>
      <c r="O364" s="368"/>
      <c r="P364" s="342">
        <f>P365</f>
        <v>0</v>
      </c>
      <c r="Q364" s="344">
        <v>0</v>
      </c>
    </row>
    <row r="365" spans="1:17" s="256" customFormat="1" ht="12.75">
      <c r="A365" s="249"/>
      <c r="B365" s="249" t="s">
        <v>23</v>
      </c>
      <c r="C365" s="390"/>
      <c r="D365" s="250"/>
      <c r="E365" s="250"/>
      <c r="F365" s="250"/>
      <c r="G365" s="250"/>
      <c r="H365" s="250"/>
      <c r="I365" s="250"/>
      <c r="J365" s="251"/>
      <c r="K365" s="252"/>
      <c r="L365" s="354">
        <v>42</v>
      </c>
      <c r="M365" s="355" t="s">
        <v>94</v>
      </c>
      <c r="N365" s="342">
        <v>0</v>
      </c>
      <c r="O365" s="368"/>
      <c r="P365" s="342">
        <f>P366</f>
        <v>0</v>
      </c>
      <c r="Q365" s="344">
        <v>0</v>
      </c>
    </row>
    <row r="366" spans="1:17" s="253" customFormat="1" ht="12.75">
      <c r="A366" s="255"/>
      <c r="B366" s="255" t="s">
        <v>23</v>
      </c>
      <c r="C366" s="390"/>
      <c r="D366" s="297">
        <v>1</v>
      </c>
      <c r="E366" s="250" t="s">
        <v>26</v>
      </c>
      <c r="F366" s="250"/>
      <c r="G366" s="250"/>
      <c r="H366" s="250" t="s">
        <v>26</v>
      </c>
      <c r="I366" s="250" t="s">
        <v>26</v>
      </c>
      <c r="J366" s="251" t="s">
        <v>26</v>
      </c>
      <c r="K366" s="252"/>
      <c r="L366" s="354">
        <v>421</v>
      </c>
      <c r="M366" s="355" t="s">
        <v>95</v>
      </c>
      <c r="N366" s="342">
        <v>0</v>
      </c>
      <c r="O366" s="368"/>
      <c r="P366" s="342">
        <v>0</v>
      </c>
      <c r="Q366" s="344">
        <v>0</v>
      </c>
    </row>
    <row r="367" spans="1:17" s="253" customFormat="1" ht="12.75">
      <c r="A367" s="299">
        <v>52</v>
      </c>
      <c r="B367" s="243" t="s">
        <v>14</v>
      </c>
      <c r="C367" s="388" t="s">
        <v>175</v>
      </c>
      <c r="D367" s="244">
        <v>1</v>
      </c>
      <c r="E367" s="244" t="s">
        <v>16</v>
      </c>
      <c r="F367" s="244"/>
      <c r="G367" s="244"/>
      <c r="H367" s="244" t="s">
        <v>16</v>
      </c>
      <c r="I367" s="244" t="s">
        <v>16</v>
      </c>
      <c r="J367" s="245" t="s">
        <v>16</v>
      </c>
      <c r="K367" s="298">
        <v>810</v>
      </c>
      <c r="L367" s="352" t="s">
        <v>376</v>
      </c>
      <c r="M367" s="337"/>
      <c r="N367" s="336">
        <f>N368</f>
        <v>0</v>
      </c>
      <c r="O367" s="367"/>
      <c r="P367" s="336">
        <f>P368</f>
        <v>0</v>
      </c>
      <c r="Q367" s="346">
        <v>0</v>
      </c>
    </row>
    <row r="368" spans="1:17" ht="12.75">
      <c r="A368" s="246"/>
      <c r="B368" s="246" t="s">
        <v>21</v>
      </c>
      <c r="C368" s="389"/>
      <c r="D368" s="247"/>
      <c r="E368" s="247"/>
      <c r="F368" s="247"/>
      <c r="G368" s="247"/>
      <c r="H368" s="247"/>
      <c r="I368" s="247"/>
      <c r="J368" s="248"/>
      <c r="K368" s="300">
        <v>810</v>
      </c>
      <c r="L368" s="353" t="s">
        <v>170</v>
      </c>
      <c r="M368" s="340"/>
      <c r="N368" s="339">
        <f>N369</f>
        <v>0</v>
      </c>
      <c r="O368" s="348"/>
      <c r="P368" s="339">
        <f>P369</f>
        <v>0</v>
      </c>
      <c r="Q368" s="348">
        <v>0</v>
      </c>
    </row>
    <row r="369" spans="1:17" s="253" customFormat="1" ht="12.75">
      <c r="A369" s="249"/>
      <c r="B369" s="249" t="s">
        <v>23</v>
      </c>
      <c r="C369" s="390"/>
      <c r="D369" s="257"/>
      <c r="E369" s="257"/>
      <c r="F369" s="257"/>
      <c r="G369" s="257"/>
      <c r="H369" s="257"/>
      <c r="I369" s="257"/>
      <c r="J369" s="258"/>
      <c r="K369" s="252"/>
      <c r="L369" s="354">
        <v>4</v>
      </c>
      <c r="M369" s="355" t="s">
        <v>93</v>
      </c>
      <c r="N369" s="342">
        <v>0</v>
      </c>
      <c r="O369" s="368"/>
      <c r="P369" s="342">
        <f>P370</f>
        <v>0</v>
      </c>
      <c r="Q369" s="344">
        <v>0</v>
      </c>
    </row>
    <row r="370" spans="1:17" s="256" customFormat="1" ht="12.75">
      <c r="A370" s="249"/>
      <c r="B370" s="249" t="s">
        <v>23</v>
      </c>
      <c r="C370" s="390"/>
      <c r="D370" s="250"/>
      <c r="E370" s="250"/>
      <c r="F370" s="250"/>
      <c r="G370" s="250"/>
      <c r="H370" s="250"/>
      <c r="I370" s="250"/>
      <c r="J370" s="251"/>
      <c r="K370" s="252"/>
      <c r="L370" s="354">
        <v>42</v>
      </c>
      <c r="M370" s="355" t="s">
        <v>94</v>
      </c>
      <c r="N370" s="342">
        <v>0</v>
      </c>
      <c r="O370" s="368"/>
      <c r="P370" s="342">
        <f>P371</f>
        <v>0</v>
      </c>
      <c r="Q370" s="344">
        <v>0</v>
      </c>
    </row>
    <row r="371" spans="1:17" s="253" customFormat="1" ht="12.75">
      <c r="A371" s="255"/>
      <c r="B371" s="255" t="s">
        <v>23</v>
      </c>
      <c r="C371" s="390"/>
      <c r="D371" s="297">
        <v>1</v>
      </c>
      <c r="E371" s="250" t="s">
        <v>26</v>
      </c>
      <c r="F371" s="250"/>
      <c r="G371" s="250"/>
      <c r="H371" s="250" t="s">
        <v>26</v>
      </c>
      <c r="I371" s="250" t="s">
        <v>26</v>
      </c>
      <c r="J371" s="251" t="s">
        <v>26</v>
      </c>
      <c r="K371" s="252"/>
      <c r="L371" s="354">
        <v>421</v>
      </c>
      <c r="M371" s="355" t="s">
        <v>95</v>
      </c>
      <c r="N371" s="342">
        <v>0</v>
      </c>
      <c r="O371" s="368"/>
      <c r="P371" s="342">
        <v>0</v>
      </c>
      <c r="Q371" s="344">
        <v>0</v>
      </c>
    </row>
    <row r="372" spans="1:17" s="253" customFormat="1" ht="12.75">
      <c r="A372" s="299">
        <v>54</v>
      </c>
      <c r="B372" s="243" t="s">
        <v>14</v>
      </c>
      <c r="C372" s="388" t="s">
        <v>176</v>
      </c>
      <c r="D372" s="244">
        <v>1</v>
      </c>
      <c r="E372" s="244" t="s">
        <v>16</v>
      </c>
      <c r="F372" s="244"/>
      <c r="G372" s="244"/>
      <c r="H372" s="244" t="s">
        <v>16</v>
      </c>
      <c r="I372" s="244" t="s">
        <v>16</v>
      </c>
      <c r="J372" s="245" t="s">
        <v>16</v>
      </c>
      <c r="K372" s="298">
        <v>810</v>
      </c>
      <c r="L372" s="352" t="s">
        <v>376</v>
      </c>
      <c r="M372" s="337"/>
      <c r="N372" s="336">
        <f>N373</f>
        <v>0</v>
      </c>
      <c r="O372" s="367"/>
      <c r="P372" s="336">
        <f>P373</f>
        <v>0</v>
      </c>
      <c r="Q372" s="346">
        <v>0</v>
      </c>
    </row>
    <row r="373" spans="1:17" ht="12.75">
      <c r="A373" s="246"/>
      <c r="B373" s="246" t="s">
        <v>21</v>
      </c>
      <c r="C373" s="389"/>
      <c r="D373" s="247"/>
      <c r="E373" s="247"/>
      <c r="F373" s="247"/>
      <c r="G373" s="247"/>
      <c r="H373" s="247"/>
      <c r="I373" s="247"/>
      <c r="J373" s="248"/>
      <c r="K373" s="300">
        <v>810</v>
      </c>
      <c r="L373" s="353" t="s">
        <v>170</v>
      </c>
      <c r="M373" s="340"/>
      <c r="N373" s="339">
        <f>N374</f>
        <v>0</v>
      </c>
      <c r="O373" s="348"/>
      <c r="P373" s="339">
        <f>P374</f>
        <v>0</v>
      </c>
      <c r="Q373" s="348">
        <v>0</v>
      </c>
    </row>
    <row r="374" spans="1:17" s="253" customFormat="1" ht="12.75">
      <c r="A374" s="249"/>
      <c r="B374" s="249" t="s">
        <v>23</v>
      </c>
      <c r="C374" s="390"/>
      <c r="D374" s="257"/>
      <c r="E374" s="257"/>
      <c r="F374" s="257"/>
      <c r="G374" s="257"/>
      <c r="H374" s="257"/>
      <c r="I374" s="257"/>
      <c r="J374" s="258"/>
      <c r="K374" s="252"/>
      <c r="L374" s="354">
        <v>4</v>
      </c>
      <c r="M374" s="355" t="s">
        <v>93</v>
      </c>
      <c r="N374" s="342">
        <v>0</v>
      </c>
      <c r="O374" s="368"/>
      <c r="P374" s="342">
        <f>P375</f>
        <v>0</v>
      </c>
      <c r="Q374" s="344">
        <v>0</v>
      </c>
    </row>
    <row r="375" spans="1:17" s="256" customFormat="1" ht="12.75">
      <c r="A375" s="249"/>
      <c r="B375" s="249" t="s">
        <v>23</v>
      </c>
      <c r="C375" s="390"/>
      <c r="D375" s="250"/>
      <c r="E375" s="250"/>
      <c r="F375" s="250"/>
      <c r="G375" s="250"/>
      <c r="H375" s="250"/>
      <c r="I375" s="250"/>
      <c r="J375" s="251"/>
      <c r="K375" s="252"/>
      <c r="L375" s="354">
        <v>42</v>
      </c>
      <c r="M375" s="355" t="s">
        <v>94</v>
      </c>
      <c r="N375" s="342">
        <v>0</v>
      </c>
      <c r="O375" s="368"/>
      <c r="P375" s="342">
        <f>P376</f>
        <v>0</v>
      </c>
      <c r="Q375" s="344">
        <v>0</v>
      </c>
    </row>
    <row r="376" spans="1:32" s="253" customFormat="1" ht="12.75">
      <c r="A376" s="255"/>
      <c r="B376" s="255" t="s">
        <v>23</v>
      </c>
      <c r="C376" s="390"/>
      <c r="D376" s="297">
        <v>1</v>
      </c>
      <c r="E376" s="250" t="s">
        <v>26</v>
      </c>
      <c r="F376" s="250"/>
      <c r="G376" s="250"/>
      <c r="H376" s="250" t="s">
        <v>26</v>
      </c>
      <c r="I376" s="250" t="s">
        <v>26</v>
      </c>
      <c r="J376" s="251" t="s">
        <v>26</v>
      </c>
      <c r="K376" s="252"/>
      <c r="L376" s="354">
        <v>426</v>
      </c>
      <c r="M376" s="355" t="s">
        <v>146</v>
      </c>
      <c r="N376" s="342">
        <v>0</v>
      </c>
      <c r="O376" s="368"/>
      <c r="P376" s="342">
        <v>0</v>
      </c>
      <c r="Q376" s="344">
        <v>0</v>
      </c>
      <c r="R376" s="256"/>
      <c r="S376" s="256"/>
      <c r="T376" s="256"/>
      <c r="U376" s="256"/>
      <c r="V376" s="256"/>
      <c r="W376" s="256"/>
      <c r="X376" s="256"/>
      <c r="Y376" s="256"/>
      <c r="Z376" s="256"/>
      <c r="AA376" s="256"/>
      <c r="AB376" s="256"/>
      <c r="AC376" s="256"/>
      <c r="AD376" s="256"/>
      <c r="AE376" s="256"/>
      <c r="AF376" s="256"/>
    </row>
    <row r="377" spans="1:17" ht="12.75">
      <c r="A377" s="299">
        <v>53</v>
      </c>
      <c r="B377" s="243" t="s">
        <v>14</v>
      </c>
      <c r="C377" s="388" t="s">
        <v>177</v>
      </c>
      <c r="D377" s="244">
        <v>1</v>
      </c>
      <c r="E377" s="244" t="s">
        <v>16</v>
      </c>
      <c r="F377" s="244"/>
      <c r="G377" s="244" t="s">
        <v>16</v>
      </c>
      <c r="H377" s="244" t="s">
        <v>16</v>
      </c>
      <c r="I377" s="244" t="s">
        <v>16</v>
      </c>
      <c r="J377" s="245" t="s">
        <v>16</v>
      </c>
      <c r="K377" s="298">
        <v>810</v>
      </c>
      <c r="L377" s="352" t="s">
        <v>378</v>
      </c>
      <c r="M377" s="337"/>
      <c r="N377" s="345">
        <f>N378</f>
        <v>300000</v>
      </c>
      <c r="O377" s="337"/>
      <c r="P377" s="345">
        <f>P378</f>
        <v>501085</v>
      </c>
      <c r="Q377" s="346">
        <f aca="true" t="shared" si="23" ref="Q377:Q397">P377/N377*100</f>
        <v>167.02833333333334</v>
      </c>
    </row>
    <row r="378" spans="1:17" ht="12.75">
      <c r="A378" s="246"/>
      <c r="B378" s="246" t="s">
        <v>21</v>
      </c>
      <c r="C378" s="389"/>
      <c r="D378" s="247"/>
      <c r="E378" s="247"/>
      <c r="F378" s="247"/>
      <c r="G378" s="247"/>
      <c r="H378" s="247"/>
      <c r="I378" s="247"/>
      <c r="J378" s="248"/>
      <c r="K378" s="300">
        <v>810</v>
      </c>
      <c r="L378" s="353" t="s">
        <v>170</v>
      </c>
      <c r="M378" s="340"/>
      <c r="N378" s="347">
        <f>N379</f>
        <v>300000</v>
      </c>
      <c r="O378" s="340"/>
      <c r="P378" s="347">
        <f>P379</f>
        <v>501085</v>
      </c>
      <c r="Q378" s="348">
        <f t="shared" si="23"/>
        <v>167.02833333333334</v>
      </c>
    </row>
    <row r="379" spans="1:17" ht="12.75">
      <c r="A379" s="249"/>
      <c r="B379" s="249" t="s">
        <v>23</v>
      </c>
      <c r="C379" s="390"/>
      <c r="D379" s="257"/>
      <c r="E379" s="257"/>
      <c r="F379" s="257"/>
      <c r="G379" s="257"/>
      <c r="H379" s="257"/>
      <c r="I379" s="257"/>
      <c r="J379" s="258"/>
      <c r="K379" s="252"/>
      <c r="L379" s="354">
        <v>4</v>
      </c>
      <c r="M379" s="355" t="s">
        <v>93</v>
      </c>
      <c r="N379" s="349">
        <v>300000</v>
      </c>
      <c r="O379" s="343"/>
      <c r="P379" s="349">
        <f>P380</f>
        <v>501085</v>
      </c>
      <c r="Q379" s="344">
        <f t="shared" si="23"/>
        <v>167.02833333333334</v>
      </c>
    </row>
    <row r="380" spans="1:17" ht="12.75">
      <c r="A380" s="249"/>
      <c r="B380" s="249" t="s">
        <v>23</v>
      </c>
      <c r="C380" s="390"/>
      <c r="D380" s="250"/>
      <c r="E380" s="250"/>
      <c r="F380" s="250"/>
      <c r="G380" s="250"/>
      <c r="H380" s="250"/>
      <c r="I380" s="250"/>
      <c r="J380" s="251"/>
      <c r="K380" s="252"/>
      <c r="L380" s="354">
        <v>42</v>
      </c>
      <c r="M380" s="355" t="s">
        <v>94</v>
      </c>
      <c r="N380" s="349">
        <v>300000</v>
      </c>
      <c r="O380" s="343"/>
      <c r="P380" s="349">
        <f>P381</f>
        <v>501085</v>
      </c>
      <c r="Q380" s="344">
        <f t="shared" si="23"/>
        <v>167.02833333333334</v>
      </c>
    </row>
    <row r="381" spans="1:17" ht="12.75">
      <c r="A381" s="255"/>
      <c r="B381" s="255" t="s">
        <v>23</v>
      </c>
      <c r="C381" s="390"/>
      <c r="D381" s="297">
        <v>1</v>
      </c>
      <c r="E381" s="250" t="s">
        <v>26</v>
      </c>
      <c r="F381" s="250" t="s">
        <v>26</v>
      </c>
      <c r="G381" s="250" t="s">
        <v>26</v>
      </c>
      <c r="H381" s="250" t="s">
        <v>26</v>
      </c>
      <c r="I381" s="250" t="s">
        <v>26</v>
      </c>
      <c r="J381" s="251" t="s">
        <v>26</v>
      </c>
      <c r="K381" s="252"/>
      <c r="L381" s="354">
        <v>426</v>
      </c>
      <c r="M381" s="355" t="s">
        <v>146</v>
      </c>
      <c r="N381" s="349">
        <v>300000</v>
      </c>
      <c r="O381" s="343"/>
      <c r="P381" s="349">
        <v>501085</v>
      </c>
      <c r="Q381" s="344">
        <f t="shared" si="23"/>
        <v>167.02833333333334</v>
      </c>
    </row>
    <row r="382" spans="1:17" ht="12.75">
      <c r="A382" s="240"/>
      <c r="B382" s="240" t="s">
        <v>14</v>
      </c>
      <c r="C382" s="387" t="s">
        <v>178</v>
      </c>
      <c r="D382" s="241">
        <v>1</v>
      </c>
      <c r="E382" s="241" t="s">
        <v>16</v>
      </c>
      <c r="F382" s="241" t="s">
        <v>16</v>
      </c>
      <c r="G382" s="241">
        <v>4</v>
      </c>
      <c r="H382" s="241" t="s">
        <v>16</v>
      </c>
      <c r="I382" s="241" t="s">
        <v>16</v>
      </c>
      <c r="J382" s="242" t="s">
        <v>16</v>
      </c>
      <c r="K382" s="265"/>
      <c r="L382" s="371" t="s">
        <v>377</v>
      </c>
      <c r="M382" s="333"/>
      <c r="N382" s="332">
        <f>N383+N388+N393+N398+N403</f>
        <v>61000</v>
      </c>
      <c r="O382" s="333"/>
      <c r="P382" s="332">
        <f>P383+P388+P393+P398+P403</f>
        <v>35800</v>
      </c>
      <c r="Q382" s="369">
        <f t="shared" si="23"/>
        <v>58.68852459016394</v>
      </c>
    </row>
    <row r="383" spans="1:17" ht="12.75">
      <c r="A383" s="299">
        <v>37</v>
      </c>
      <c r="B383" s="243" t="s">
        <v>14</v>
      </c>
      <c r="C383" s="388" t="s">
        <v>179</v>
      </c>
      <c r="D383" s="244">
        <v>1</v>
      </c>
      <c r="E383" s="244" t="s">
        <v>16</v>
      </c>
      <c r="F383" s="244" t="s">
        <v>16</v>
      </c>
      <c r="G383" s="244" t="s">
        <v>16</v>
      </c>
      <c r="H383" s="244" t="s">
        <v>16</v>
      </c>
      <c r="I383" s="244" t="s">
        <v>16</v>
      </c>
      <c r="J383" s="245" t="s">
        <v>16</v>
      </c>
      <c r="K383" s="298">
        <v>1070</v>
      </c>
      <c r="L383" s="448" t="s">
        <v>180</v>
      </c>
      <c r="M383" s="449"/>
      <c r="N383" s="345">
        <f>N384</f>
        <v>10000</v>
      </c>
      <c r="O383" s="337"/>
      <c r="P383" s="345">
        <f>P384</f>
        <v>6000</v>
      </c>
      <c r="Q383" s="346">
        <f t="shared" si="23"/>
        <v>60</v>
      </c>
    </row>
    <row r="384" spans="1:17" ht="12.75">
      <c r="A384" s="246"/>
      <c r="B384" s="246" t="s">
        <v>21</v>
      </c>
      <c r="C384" s="389"/>
      <c r="D384" s="247"/>
      <c r="E384" s="247"/>
      <c r="F384" s="247"/>
      <c r="G384" s="247"/>
      <c r="H384" s="247"/>
      <c r="I384" s="247"/>
      <c r="J384" s="248"/>
      <c r="K384" s="300">
        <v>1070</v>
      </c>
      <c r="L384" s="353" t="s">
        <v>181</v>
      </c>
      <c r="M384" s="340"/>
      <c r="N384" s="347">
        <f>N385</f>
        <v>10000</v>
      </c>
      <c r="O384" s="340"/>
      <c r="P384" s="347">
        <f>P385</f>
        <v>6000</v>
      </c>
      <c r="Q384" s="348">
        <f t="shared" si="23"/>
        <v>60</v>
      </c>
    </row>
    <row r="385" spans="1:17" ht="12.75">
      <c r="A385" s="249"/>
      <c r="B385" s="249" t="s">
        <v>23</v>
      </c>
      <c r="C385" s="390"/>
      <c r="D385" s="257"/>
      <c r="E385" s="257"/>
      <c r="F385" s="257"/>
      <c r="G385" s="257"/>
      <c r="H385" s="257"/>
      <c r="I385" s="257"/>
      <c r="J385" s="258"/>
      <c r="K385" s="252"/>
      <c r="L385" s="354">
        <v>3</v>
      </c>
      <c r="M385" s="355" t="s">
        <v>24</v>
      </c>
      <c r="N385" s="349">
        <v>10000</v>
      </c>
      <c r="O385" s="343"/>
      <c r="P385" s="349">
        <f>P386</f>
        <v>6000</v>
      </c>
      <c r="Q385" s="344">
        <f t="shared" si="23"/>
        <v>60</v>
      </c>
    </row>
    <row r="386" spans="1:17" ht="12.75">
      <c r="A386" s="249"/>
      <c r="B386" s="249" t="s">
        <v>23</v>
      </c>
      <c r="C386" s="390"/>
      <c r="D386" s="250"/>
      <c r="E386" s="250"/>
      <c r="F386" s="250"/>
      <c r="G386" s="250"/>
      <c r="H386" s="250"/>
      <c r="I386" s="250"/>
      <c r="J386" s="251"/>
      <c r="K386" s="252"/>
      <c r="L386" s="354">
        <v>38</v>
      </c>
      <c r="M386" s="355" t="s">
        <v>33</v>
      </c>
      <c r="N386" s="349">
        <v>10000</v>
      </c>
      <c r="O386" s="343"/>
      <c r="P386" s="349">
        <f>P387</f>
        <v>6000</v>
      </c>
      <c r="Q386" s="344">
        <f t="shared" si="23"/>
        <v>60</v>
      </c>
    </row>
    <row r="387" spans="1:17" ht="12.75">
      <c r="A387" s="255"/>
      <c r="B387" s="255" t="s">
        <v>23</v>
      </c>
      <c r="C387" s="390"/>
      <c r="D387" s="297">
        <v>1</v>
      </c>
      <c r="E387" s="250" t="s">
        <v>26</v>
      </c>
      <c r="F387" s="250" t="s">
        <v>26</v>
      </c>
      <c r="G387" s="250"/>
      <c r="H387" s="250" t="s">
        <v>26</v>
      </c>
      <c r="I387" s="250" t="s">
        <v>26</v>
      </c>
      <c r="J387" s="251" t="s">
        <v>26</v>
      </c>
      <c r="K387" s="252"/>
      <c r="L387" s="354">
        <v>381</v>
      </c>
      <c r="M387" s="355" t="s">
        <v>34</v>
      </c>
      <c r="N387" s="349">
        <v>10000</v>
      </c>
      <c r="O387" s="343"/>
      <c r="P387" s="349">
        <v>6000</v>
      </c>
      <c r="Q387" s="344">
        <f t="shared" si="23"/>
        <v>60</v>
      </c>
    </row>
    <row r="388" spans="1:17" ht="12.75">
      <c r="A388" s="299">
        <v>31</v>
      </c>
      <c r="B388" s="243" t="s">
        <v>14</v>
      </c>
      <c r="C388" s="388" t="s">
        <v>337</v>
      </c>
      <c r="D388" s="244">
        <v>1</v>
      </c>
      <c r="E388" s="244" t="s">
        <v>16</v>
      </c>
      <c r="F388" s="244" t="s">
        <v>16</v>
      </c>
      <c r="G388" s="244">
        <v>4</v>
      </c>
      <c r="H388" s="244" t="s">
        <v>16</v>
      </c>
      <c r="I388" s="244" t="s">
        <v>16</v>
      </c>
      <c r="J388" s="245" t="s">
        <v>16</v>
      </c>
      <c r="K388" s="298">
        <v>1070</v>
      </c>
      <c r="L388" s="448" t="s">
        <v>182</v>
      </c>
      <c r="M388" s="449"/>
      <c r="N388" s="345">
        <f>N389</f>
        <v>25000</v>
      </c>
      <c r="O388" s="337"/>
      <c r="P388" s="345">
        <f>P389</f>
        <v>11800</v>
      </c>
      <c r="Q388" s="346">
        <f t="shared" si="23"/>
        <v>47.199999999999996</v>
      </c>
    </row>
    <row r="389" spans="1:17" ht="12.75">
      <c r="A389" s="246"/>
      <c r="B389" s="246" t="s">
        <v>21</v>
      </c>
      <c r="C389" s="389"/>
      <c r="D389" s="247"/>
      <c r="E389" s="247"/>
      <c r="F389" s="247"/>
      <c r="G389" s="247"/>
      <c r="H389" s="247"/>
      <c r="I389" s="247"/>
      <c r="J389" s="248"/>
      <c r="K389" s="300">
        <v>1070</v>
      </c>
      <c r="L389" s="353" t="s">
        <v>181</v>
      </c>
      <c r="M389" s="340"/>
      <c r="N389" s="347">
        <f>N390</f>
        <v>25000</v>
      </c>
      <c r="O389" s="340"/>
      <c r="P389" s="347">
        <f>P390</f>
        <v>11800</v>
      </c>
      <c r="Q389" s="348">
        <f t="shared" si="23"/>
        <v>47.199999999999996</v>
      </c>
    </row>
    <row r="390" spans="1:17" ht="12.75">
      <c r="A390" s="249"/>
      <c r="B390" s="249" t="s">
        <v>23</v>
      </c>
      <c r="C390" s="390"/>
      <c r="D390" s="257"/>
      <c r="E390" s="257"/>
      <c r="F390" s="257"/>
      <c r="G390" s="257"/>
      <c r="H390" s="257"/>
      <c r="I390" s="257"/>
      <c r="J390" s="258"/>
      <c r="K390" s="252"/>
      <c r="L390" s="354">
        <v>3</v>
      </c>
      <c r="M390" s="355" t="s">
        <v>24</v>
      </c>
      <c r="N390" s="349">
        <v>25000</v>
      </c>
      <c r="O390" s="343"/>
      <c r="P390" s="349">
        <f>P391</f>
        <v>11800</v>
      </c>
      <c r="Q390" s="344">
        <f t="shared" si="23"/>
        <v>47.199999999999996</v>
      </c>
    </row>
    <row r="391" spans="1:17" ht="12.75">
      <c r="A391" s="249"/>
      <c r="B391" s="249" t="s">
        <v>23</v>
      </c>
      <c r="C391" s="390"/>
      <c r="D391" s="250"/>
      <c r="E391" s="250"/>
      <c r="F391" s="250"/>
      <c r="G391" s="250"/>
      <c r="H391" s="250"/>
      <c r="I391" s="250"/>
      <c r="J391" s="251"/>
      <c r="K391" s="252"/>
      <c r="L391" s="354">
        <v>37</v>
      </c>
      <c r="M391" s="355" t="s">
        <v>102</v>
      </c>
      <c r="N391" s="349">
        <v>25000</v>
      </c>
      <c r="O391" s="343"/>
      <c r="P391" s="349">
        <f>P392</f>
        <v>11800</v>
      </c>
      <c r="Q391" s="344">
        <f t="shared" si="23"/>
        <v>47.199999999999996</v>
      </c>
    </row>
    <row r="392" spans="1:17" ht="12.75">
      <c r="A392" s="255"/>
      <c r="B392" s="255" t="s">
        <v>23</v>
      </c>
      <c r="C392" s="390"/>
      <c r="D392" s="297">
        <v>1</v>
      </c>
      <c r="E392" s="250" t="s">
        <v>26</v>
      </c>
      <c r="F392" s="250" t="s">
        <v>26</v>
      </c>
      <c r="G392" s="297">
        <v>4</v>
      </c>
      <c r="H392" s="250" t="s">
        <v>26</v>
      </c>
      <c r="I392" s="250" t="s">
        <v>26</v>
      </c>
      <c r="J392" s="251" t="s">
        <v>26</v>
      </c>
      <c r="K392" s="252"/>
      <c r="L392" s="354">
        <v>372</v>
      </c>
      <c r="M392" s="355" t="s">
        <v>103</v>
      </c>
      <c r="N392" s="349">
        <v>25000</v>
      </c>
      <c r="O392" s="343"/>
      <c r="P392" s="349">
        <v>11800</v>
      </c>
      <c r="Q392" s="344">
        <f t="shared" si="23"/>
        <v>47.199999999999996</v>
      </c>
    </row>
    <row r="393" spans="1:17" ht="12.75">
      <c r="A393" s="299">
        <v>33</v>
      </c>
      <c r="B393" s="243" t="s">
        <v>14</v>
      </c>
      <c r="C393" s="422" t="s">
        <v>338</v>
      </c>
      <c r="D393" s="423">
        <v>1</v>
      </c>
      <c r="E393" s="423"/>
      <c r="F393" s="423"/>
      <c r="G393" s="423"/>
      <c r="H393" s="423"/>
      <c r="I393" s="423"/>
      <c r="J393" s="424"/>
      <c r="K393" s="298">
        <v>1040</v>
      </c>
      <c r="L393" s="352" t="s">
        <v>183</v>
      </c>
      <c r="M393" s="337"/>
      <c r="N393" s="345">
        <f>N394</f>
        <v>20000</v>
      </c>
      <c r="O393" s="337"/>
      <c r="P393" s="345">
        <f>P394</f>
        <v>16000</v>
      </c>
      <c r="Q393" s="346">
        <f t="shared" si="23"/>
        <v>80</v>
      </c>
    </row>
    <row r="394" spans="1:17" ht="12.75">
      <c r="A394" s="246"/>
      <c r="B394" s="246" t="s">
        <v>21</v>
      </c>
      <c r="C394" s="397"/>
      <c r="D394" s="416"/>
      <c r="E394" s="416"/>
      <c r="F394" s="416"/>
      <c r="G394" s="416"/>
      <c r="H394" s="416"/>
      <c r="I394" s="416"/>
      <c r="J394" s="417"/>
      <c r="K394" s="300">
        <v>1040</v>
      </c>
      <c r="L394" s="353" t="s">
        <v>184</v>
      </c>
      <c r="M394" s="340"/>
      <c r="N394" s="347">
        <f>N395</f>
        <v>20000</v>
      </c>
      <c r="O394" s="340"/>
      <c r="P394" s="347">
        <f>P395</f>
        <v>16000</v>
      </c>
      <c r="Q394" s="348">
        <f t="shared" si="23"/>
        <v>80</v>
      </c>
    </row>
    <row r="395" spans="1:17" ht="12.75">
      <c r="A395" s="266"/>
      <c r="B395" s="249" t="s">
        <v>23</v>
      </c>
      <c r="C395" s="398"/>
      <c r="D395" s="257"/>
      <c r="E395" s="257"/>
      <c r="F395" s="257"/>
      <c r="G395" s="257"/>
      <c r="H395" s="257"/>
      <c r="I395" s="257"/>
      <c r="J395" s="258"/>
      <c r="K395" s="252"/>
      <c r="L395" s="354">
        <v>3</v>
      </c>
      <c r="M395" s="355" t="s">
        <v>24</v>
      </c>
      <c r="N395" s="349">
        <v>20000</v>
      </c>
      <c r="O395" s="343"/>
      <c r="P395" s="349">
        <f>P396</f>
        <v>16000</v>
      </c>
      <c r="Q395" s="344">
        <f t="shared" si="23"/>
        <v>80</v>
      </c>
    </row>
    <row r="396" spans="1:17" ht="12.75">
      <c r="A396" s="266"/>
      <c r="B396" s="249" t="s">
        <v>23</v>
      </c>
      <c r="C396" s="398"/>
      <c r="D396" s="250"/>
      <c r="E396" s="250"/>
      <c r="F396" s="250"/>
      <c r="G396" s="250"/>
      <c r="H396" s="250"/>
      <c r="I396" s="250"/>
      <c r="J396" s="251"/>
      <c r="K396" s="252"/>
      <c r="L396" s="354">
        <v>37</v>
      </c>
      <c r="M396" s="355" t="s">
        <v>102</v>
      </c>
      <c r="N396" s="349">
        <v>20000</v>
      </c>
      <c r="O396" s="343"/>
      <c r="P396" s="349">
        <f>P397</f>
        <v>16000</v>
      </c>
      <c r="Q396" s="344">
        <f t="shared" si="23"/>
        <v>80</v>
      </c>
    </row>
    <row r="397" spans="1:17" ht="12.75">
      <c r="A397" s="255"/>
      <c r="B397" s="255" t="s">
        <v>23</v>
      </c>
      <c r="C397" s="398"/>
      <c r="D397" s="297">
        <v>1</v>
      </c>
      <c r="E397" s="250"/>
      <c r="F397" s="250"/>
      <c r="G397" s="250"/>
      <c r="H397" s="250"/>
      <c r="I397" s="250"/>
      <c r="J397" s="251"/>
      <c r="K397" s="252"/>
      <c r="L397" s="354">
        <v>372</v>
      </c>
      <c r="M397" s="355" t="s">
        <v>103</v>
      </c>
      <c r="N397" s="349">
        <v>20000</v>
      </c>
      <c r="O397" s="343"/>
      <c r="P397" s="349">
        <v>16000</v>
      </c>
      <c r="Q397" s="344">
        <f t="shared" si="23"/>
        <v>80</v>
      </c>
    </row>
    <row r="398" spans="1:17" ht="12.75">
      <c r="A398" s="299">
        <v>30</v>
      </c>
      <c r="B398" s="243" t="s">
        <v>14</v>
      </c>
      <c r="C398" s="399" t="s">
        <v>339</v>
      </c>
      <c r="D398" s="244">
        <v>1</v>
      </c>
      <c r="E398" s="244" t="s">
        <v>16</v>
      </c>
      <c r="F398" s="244" t="s">
        <v>16</v>
      </c>
      <c r="G398" s="244" t="s">
        <v>16</v>
      </c>
      <c r="H398" s="244" t="s">
        <v>16</v>
      </c>
      <c r="I398" s="244" t="s">
        <v>16</v>
      </c>
      <c r="J398" s="245" t="s">
        <v>16</v>
      </c>
      <c r="K398" s="298">
        <v>1011</v>
      </c>
      <c r="L398" s="448" t="s">
        <v>185</v>
      </c>
      <c r="M398" s="449"/>
      <c r="N398" s="345">
        <f>N399</f>
        <v>1000</v>
      </c>
      <c r="O398" s="337"/>
      <c r="P398" s="336">
        <f>P399</f>
        <v>0</v>
      </c>
      <c r="Q398" s="346">
        <f>P398/N398</f>
        <v>0</v>
      </c>
    </row>
    <row r="399" spans="1:17" ht="12.75">
      <c r="A399" s="246"/>
      <c r="B399" s="246" t="s">
        <v>21</v>
      </c>
      <c r="C399" s="397"/>
      <c r="D399" s="247"/>
      <c r="E399" s="247"/>
      <c r="F399" s="247"/>
      <c r="G399" s="247"/>
      <c r="H399" s="247"/>
      <c r="I399" s="247"/>
      <c r="J399" s="248"/>
      <c r="K399" s="300">
        <v>1011</v>
      </c>
      <c r="L399" s="353" t="s">
        <v>186</v>
      </c>
      <c r="M399" s="340"/>
      <c r="N399" s="347">
        <f>N400</f>
        <v>1000</v>
      </c>
      <c r="O399" s="340"/>
      <c r="P399" s="339">
        <f>P400</f>
        <v>0</v>
      </c>
      <c r="Q399" s="348">
        <f>P399/N399</f>
        <v>0</v>
      </c>
    </row>
    <row r="400" spans="1:17" ht="14.25" customHeight="1">
      <c r="A400" s="249"/>
      <c r="B400" s="249" t="s">
        <v>23</v>
      </c>
      <c r="C400" s="400"/>
      <c r="D400" s="257"/>
      <c r="E400" s="257"/>
      <c r="F400" s="257"/>
      <c r="G400" s="257"/>
      <c r="H400" s="257"/>
      <c r="I400" s="257"/>
      <c r="J400" s="258"/>
      <c r="K400" s="252"/>
      <c r="L400" s="354">
        <v>3</v>
      </c>
      <c r="M400" s="355" t="s">
        <v>24</v>
      </c>
      <c r="N400" s="349">
        <v>1000</v>
      </c>
      <c r="O400" s="343"/>
      <c r="P400" s="342">
        <f>P401</f>
        <v>0</v>
      </c>
      <c r="Q400" s="344">
        <f>P400/N400</f>
        <v>0</v>
      </c>
    </row>
    <row r="401" spans="1:17" ht="14.25" customHeight="1">
      <c r="A401" s="249"/>
      <c r="B401" s="249" t="s">
        <v>23</v>
      </c>
      <c r="C401" s="400"/>
      <c r="D401" s="250"/>
      <c r="E401" s="250"/>
      <c r="F401" s="250"/>
      <c r="G401" s="250"/>
      <c r="H401" s="250"/>
      <c r="I401" s="250"/>
      <c r="J401" s="251"/>
      <c r="K401" s="252"/>
      <c r="L401" s="354">
        <v>37</v>
      </c>
      <c r="M401" s="355" t="s">
        <v>102</v>
      </c>
      <c r="N401" s="349">
        <v>1000</v>
      </c>
      <c r="O401" s="343"/>
      <c r="P401" s="342">
        <f>P402</f>
        <v>0</v>
      </c>
      <c r="Q401" s="344">
        <f>P401/N401</f>
        <v>0</v>
      </c>
    </row>
    <row r="402" spans="1:17" ht="14.25" customHeight="1">
      <c r="A402" s="255"/>
      <c r="B402" s="255" t="s">
        <v>23</v>
      </c>
      <c r="C402" s="398"/>
      <c r="D402" s="297">
        <v>1</v>
      </c>
      <c r="E402" s="250"/>
      <c r="F402" s="250"/>
      <c r="G402" s="250"/>
      <c r="H402" s="250"/>
      <c r="I402" s="250"/>
      <c r="J402" s="251"/>
      <c r="K402" s="252"/>
      <c r="L402" s="354">
        <v>372</v>
      </c>
      <c r="M402" s="355" t="s">
        <v>103</v>
      </c>
      <c r="N402" s="349">
        <v>1000</v>
      </c>
      <c r="O402" s="343"/>
      <c r="P402" s="342">
        <v>0</v>
      </c>
      <c r="Q402" s="344">
        <f>P402/N402</f>
        <v>0</v>
      </c>
    </row>
    <row r="403" spans="1:17" ht="12.75">
      <c r="A403" s="299">
        <v>38</v>
      </c>
      <c r="B403" s="243" t="s">
        <v>14</v>
      </c>
      <c r="C403" s="399" t="s">
        <v>340</v>
      </c>
      <c r="D403" s="244">
        <v>1</v>
      </c>
      <c r="E403" s="244" t="s">
        <v>16</v>
      </c>
      <c r="F403" s="244" t="s">
        <v>16</v>
      </c>
      <c r="G403" s="244" t="s">
        <v>16</v>
      </c>
      <c r="H403" s="244" t="s">
        <v>16</v>
      </c>
      <c r="I403" s="244" t="s">
        <v>16</v>
      </c>
      <c r="J403" s="245" t="s">
        <v>16</v>
      </c>
      <c r="K403" s="298">
        <v>1070</v>
      </c>
      <c r="L403" s="448" t="s">
        <v>187</v>
      </c>
      <c r="M403" s="449"/>
      <c r="N403" s="345">
        <f>N404</f>
        <v>5000</v>
      </c>
      <c r="O403" s="337"/>
      <c r="P403" s="345">
        <f>P404</f>
        <v>2000</v>
      </c>
      <c r="Q403" s="346">
        <f>P403/N403*100</f>
        <v>40</v>
      </c>
    </row>
    <row r="404" spans="1:17" ht="12.75">
      <c r="A404" s="246"/>
      <c r="B404" s="246" t="s">
        <v>21</v>
      </c>
      <c r="C404" s="397"/>
      <c r="D404" s="247"/>
      <c r="E404" s="247"/>
      <c r="F404" s="247"/>
      <c r="G404" s="247"/>
      <c r="H404" s="247"/>
      <c r="I404" s="247"/>
      <c r="J404" s="248"/>
      <c r="K404" s="300">
        <v>1070</v>
      </c>
      <c r="L404" s="353" t="s">
        <v>181</v>
      </c>
      <c r="M404" s="340"/>
      <c r="N404" s="347">
        <f>N405</f>
        <v>5000</v>
      </c>
      <c r="O404" s="340"/>
      <c r="P404" s="347">
        <f>P405</f>
        <v>2000</v>
      </c>
      <c r="Q404" s="348">
        <f>P404/N404*100</f>
        <v>40</v>
      </c>
    </row>
    <row r="405" spans="1:17" ht="12.75">
      <c r="A405" s="249"/>
      <c r="B405" s="249" t="s">
        <v>23</v>
      </c>
      <c r="C405" s="400"/>
      <c r="D405" s="257"/>
      <c r="E405" s="257"/>
      <c r="F405" s="257"/>
      <c r="G405" s="257"/>
      <c r="H405" s="257"/>
      <c r="I405" s="257"/>
      <c r="J405" s="258"/>
      <c r="K405" s="252"/>
      <c r="L405" s="354">
        <v>3</v>
      </c>
      <c r="M405" s="355" t="s">
        <v>24</v>
      </c>
      <c r="N405" s="349">
        <v>5000</v>
      </c>
      <c r="O405" s="343"/>
      <c r="P405" s="349">
        <f>P406</f>
        <v>2000</v>
      </c>
      <c r="Q405" s="344">
        <f>P405/N405*100</f>
        <v>40</v>
      </c>
    </row>
    <row r="406" spans="1:17" ht="12.75">
      <c r="A406" s="249"/>
      <c r="B406" s="249" t="s">
        <v>23</v>
      </c>
      <c r="C406" s="400"/>
      <c r="D406" s="250"/>
      <c r="E406" s="250"/>
      <c r="F406" s="250"/>
      <c r="G406" s="250"/>
      <c r="H406" s="250"/>
      <c r="I406" s="250"/>
      <c r="J406" s="251"/>
      <c r="K406" s="252"/>
      <c r="L406" s="354">
        <v>38</v>
      </c>
      <c r="M406" s="355" t="s">
        <v>33</v>
      </c>
      <c r="N406" s="349">
        <v>5000</v>
      </c>
      <c r="O406" s="343"/>
      <c r="P406" s="349">
        <f>P407</f>
        <v>2000</v>
      </c>
      <c r="Q406" s="344">
        <f>P406/N406*100</f>
        <v>40</v>
      </c>
    </row>
    <row r="407" spans="1:17" ht="12.75">
      <c r="A407" s="255"/>
      <c r="B407" s="255" t="s">
        <v>23</v>
      </c>
      <c r="C407" s="401"/>
      <c r="D407" s="302">
        <v>1</v>
      </c>
      <c r="E407" s="283" t="s">
        <v>26</v>
      </c>
      <c r="F407" s="283" t="s">
        <v>26</v>
      </c>
      <c r="G407" s="283"/>
      <c r="H407" s="283" t="s">
        <v>26</v>
      </c>
      <c r="I407" s="283" t="s">
        <v>26</v>
      </c>
      <c r="J407" s="284" t="s">
        <v>26</v>
      </c>
      <c r="K407" s="285"/>
      <c r="L407" s="354">
        <v>381</v>
      </c>
      <c r="M407" s="355" t="s">
        <v>34</v>
      </c>
      <c r="N407" s="349">
        <v>5000</v>
      </c>
      <c r="O407" s="343"/>
      <c r="P407" s="349">
        <v>2000</v>
      </c>
      <c r="Q407" s="344">
        <f>P407/N407*100</f>
        <v>40</v>
      </c>
    </row>
    <row r="408" spans="1:17" s="268" customFormat="1" ht="12.75">
      <c r="A408" s="267"/>
      <c r="B408" s="267"/>
      <c r="C408" s="286"/>
      <c r="D408" s="287"/>
      <c r="E408" s="287"/>
      <c r="F408" s="287"/>
      <c r="G408" s="287"/>
      <c r="H408" s="287"/>
      <c r="I408" s="287"/>
      <c r="J408" s="288"/>
      <c r="K408" s="289"/>
      <c r="L408" s="290"/>
      <c r="M408" s="286"/>
      <c r="N408" s="291"/>
      <c r="O408" s="292"/>
      <c r="P408" s="291"/>
      <c r="Q408" s="293"/>
    </row>
    <row r="409" spans="14:28" ht="12.75">
      <c r="N409" s="1"/>
      <c r="O409" s="1"/>
      <c r="P409" s="1"/>
      <c r="Q409" s="1"/>
      <c r="R409" s="268"/>
      <c r="S409" s="268"/>
      <c r="T409" s="268"/>
      <c r="U409" s="268"/>
      <c r="V409" s="268"/>
      <c r="W409" s="268"/>
      <c r="X409" s="268"/>
      <c r="Y409" s="268"/>
      <c r="Z409" s="268"/>
      <c r="AA409" s="268"/>
      <c r="AB409" s="268"/>
    </row>
    <row r="410" spans="2:14" s="74" customFormat="1" ht="15">
      <c r="B410" s="94"/>
      <c r="E410" s="447"/>
      <c r="F410" s="447"/>
      <c r="G410" s="447"/>
      <c r="H410" s="447"/>
      <c r="I410" s="447"/>
      <c r="J410" s="447"/>
      <c r="K410" s="455"/>
      <c r="L410" s="447"/>
      <c r="M410" s="447"/>
      <c r="N410" s="447"/>
    </row>
    <row r="411" spans="2:14" s="74" customFormat="1" ht="18.75">
      <c r="B411" s="94"/>
      <c r="E411" s="456" t="s">
        <v>258</v>
      </c>
      <c r="F411" s="456"/>
      <c r="G411" s="456"/>
      <c r="H411" s="456"/>
      <c r="I411" s="456"/>
      <c r="J411" s="456"/>
      <c r="K411" s="457"/>
      <c r="L411" s="456"/>
      <c r="M411" s="456"/>
      <c r="N411" s="456"/>
    </row>
    <row r="412" spans="2:16" s="17" customFormat="1" ht="8.25" customHeight="1">
      <c r="B412" s="46"/>
      <c r="E412" s="217"/>
      <c r="F412" s="217"/>
      <c r="G412" s="217"/>
      <c r="H412" s="217"/>
      <c r="I412" s="217"/>
      <c r="J412" s="217"/>
      <c r="K412" s="218"/>
      <c r="L412" s="272"/>
      <c r="M412" s="272"/>
      <c r="N412" s="271"/>
      <c r="O412" s="74"/>
      <c r="P412" s="74"/>
    </row>
    <row r="413" spans="2:17" s="17" customFormat="1" ht="15">
      <c r="B413" s="46"/>
      <c r="E413" s="219"/>
      <c r="F413" s="219"/>
      <c r="G413" s="219"/>
      <c r="H413" s="219"/>
      <c r="I413" s="219"/>
      <c r="J413" s="282"/>
      <c r="K413" s="282"/>
      <c r="L413" s="446" t="s">
        <v>443</v>
      </c>
      <c r="M413" s="446"/>
      <c r="N413" s="446"/>
      <c r="O413" s="446"/>
      <c r="P413" s="446"/>
      <c r="Q413" s="446"/>
    </row>
    <row r="414" spans="2:14" s="17" customFormat="1" ht="15">
      <c r="B414" s="46"/>
      <c r="E414" s="458"/>
      <c r="F414" s="458"/>
      <c r="G414" s="458"/>
      <c r="H414" s="458"/>
      <c r="I414" s="458"/>
      <c r="J414" s="458"/>
      <c r="K414" s="458"/>
      <c r="L414" s="458"/>
      <c r="M414" s="458"/>
      <c r="N414" s="458"/>
    </row>
    <row r="415" spans="2:14" s="17" customFormat="1" ht="9.75" customHeight="1">
      <c r="B415" s="46"/>
      <c r="E415" s="217"/>
      <c r="F415" s="217"/>
      <c r="G415" s="217"/>
      <c r="H415" s="217"/>
      <c r="I415" s="217"/>
      <c r="J415" s="217"/>
      <c r="K415" s="218"/>
      <c r="L415" s="218"/>
      <c r="M415" s="218"/>
      <c r="N415" s="217"/>
    </row>
    <row r="416" spans="2:14" s="17" customFormat="1" ht="15">
      <c r="B416" s="46"/>
      <c r="E416" s="447"/>
      <c r="F416" s="447"/>
      <c r="G416" s="447"/>
      <c r="H416" s="447"/>
      <c r="I416" s="447"/>
      <c r="J416" s="447"/>
      <c r="K416" s="447"/>
      <c r="L416" s="447"/>
      <c r="M416" s="447"/>
      <c r="N416" s="216"/>
    </row>
    <row r="417" spans="2:14" s="17" customFormat="1" ht="15">
      <c r="B417" s="46"/>
      <c r="C417" s="74"/>
      <c r="D417" s="445" t="s">
        <v>365</v>
      </c>
      <c r="E417" s="445"/>
      <c r="F417" s="445"/>
      <c r="G417" s="445"/>
      <c r="H417" s="445"/>
      <c r="I417" s="445"/>
      <c r="J417" s="445"/>
      <c r="K417" s="445"/>
      <c r="L417" s="445"/>
      <c r="M417" s="216"/>
      <c r="N417" s="216"/>
    </row>
    <row r="418" spans="2:14" s="17" customFormat="1" ht="15">
      <c r="B418" s="46"/>
      <c r="C418" s="74"/>
      <c r="D418" s="445" t="s">
        <v>366</v>
      </c>
      <c r="E418" s="445"/>
      <c r="F418" s="445"/>
      <c r="G418" s="445"/>
      <c r="H418" s="445"/>
      <c r="I418" s="445"/>
      <c r="J418" s="445"/>
      <c r="K418" s="445"/>
      <c r="L418" s="445"/>
      <c r="M418" s="445"/>
      <c r="N418" s="217"/>
    </row>
    <row r="419" spans="2:14" s="17" customFormat="1" ht="15">
      <c r="B419" s="46"/>
      <c r="C419" s="74"/>
      <c r="D419" s="74" t="s">
        <v>380</v>
      </c>
      <c r="E419" s="220"/>
      <c r="F419" s="220"/>
      <c r="G419" s="220"/>
      <c r="H419" s="271"/>
      <c r="I419" s="271"/>
      <c r="J419" s="271"/>
      <c r="K419" s="272"/>
      <c r="L419" s="272"/>
      <c r="M419" s="218"/>
      <c r="N419" s="269"/>
    </row>
    <row r="420" spans="2:13" s="17" customFormat="1" ht="15">
      <c r="B420" s="46"/>
      <c r="C420" s="74"/>
      <c r="D420" s="74" t="s">
        <v>367</v>
      </c>
      <c r="E420" s="220"/>
      <c r="F420" s="220"/>
      <c r="G420" s="220"/>
      <c r="H420" s="271"/>
      <c r="I420" s="271"/>
      <c r="J420" s="271"/>
      <c r="K420" s="272"/>
      <c r="L420" s="272"/>
      <c r="M420" s="218" t="s">
        <v>399</v>
      </c>
    </row>
    <row r="421" spans="2:16" s="17" customFormat="1" ht="15">
      <c r="B421" s="46"/>
      <c r="C421" s="74"/>
      <c r="D421" s="445" t="s">
        <v>446</v>
      </c>
      <c r="E421" s="445"/>
      <c r="F421" s="445"/>
      <c r="G421" s="445"/>
      <c r="H421" s="445"/>
      <c r="I421" s="445"/>
      <c r="J421" s="445"/>
      <c r="K421" s="445"/>
      <c r="L421" s="445"/>
      <c r="M421" s="218" t="s">
        <v>400</v>
      </c>
      <c r="N421" s="74"/>
      <c r="O421" s="74"/>
      <c r="P421" s="74"/>
    </row>
    <row r="422" spans="2:13" s="17" customFormat="1" ht="15.75" customHeight="1">
      <c r="B422" s="46"/>
      <c r="C422" s="74"/>
      <c r="D422" s="445" t="s">
        <v>442</v>
      </c>
      <c r="E422" s="445"/>
      <c r="F422" s="445"/>
      <c r="G422" s="445"/>
      <c r="H422" s="445"/>
      <c r="I422" s="445"/>
      <c r="J422" s="445"/>
      <c r="K422" s="445"/>
      <c r="L422" s="445"/>
      <c r="M422" s="214"/>
    </row>
    <row r="423" spans="2:14" s="17" customFormat="1" ht="15">
      <c r="B423" s="46"/>
      <c r="C423" s="74"/>
      <c r="D423" s="445" t="s">
        <v>445</v>
      </c>
      <c r="E423" s="445"/>
      <c r="F423" s="445"/>
      <c r="G423" s="445"/>
      <c r="H423" s="445"/>
      <c r="I423" s="445"/>
      <c r="J423" s="445"/>
      <c r="K423" s="445"/>
      <c r="L423" s="445"/>
      <c r="M423" s="214"/>
      <c r="N423" s="217"/>
    </row>
    <row r="424" spans="2:14" s="17" customFormat="1" ht="15">
      <c r="B424" s="46"/>
      <c r="E424" s="217"/>
      <c r="F424" s="217"/>
      <c r="G424" s="217"/>
      <c r="H424" s="217"/>
      <c r="I424" s="217"/>
      <c r="J424" s="217"/>
      <c r="K424" s="215"/>
      <c r="L424" s="214"/>
      <c r="M424" s="214"/>
      <c r="N424" s="217"/>
    </row>
    <row r="425" spans="3:14" ht="15">
      <c r="C425" s="214"/>
      <c r="D425" s="215"/>
      <c r="E425" s="215"/>
      <c r="F425" s="215"/>
      <c r="G425" s="215"/>
      <c r="H425" s="215"/>
      <c r="I425" s="215"/>
      <c r="J425" s="215"/>
      <c r="K425" s="215"/>
      <c r="L425" s="214"/>
      <c r="M425" s="214"/>
      <c r="N425" s="214"/>
    </row>
    <row r="426" spans="3:14" ht="15">
      <c r="C426" s="214"/>
      <c r="D426" s="215"/>
      <c r="E426" s="215"/>
      <c r="F426" s="215"/>
      <c r="G426" s="215"/>
      <c r="H426" s="215"/>
      <c r="I426" s="215"/>
      <c r="J426" s="215"/>
      <c r="K426" s="215"/>
      <c r="L426" s="214"/>
      <c r="M426" s="214"/>
      <c r="N426" s="214"/>
    </row>
    <row r="427" spans="3:14" ht="15">
      <c r="C427" s="214"/>
      <c r="D427" s="215"/>
      <c r="E427" s="215"/>
      <c r="F427" s="215"/>
      <c r="G427" s="215"/>
      <c r="H427" s="215"/>
      <c r="I427" s="215"/>
      <c r="J427" s="215"/>
      <c r="K427" s="215"/>
      <c r="L427" s="214"/>
      <c r="M427" s="214"/>
      <c r="N427" s="214"/>
    </row>
    <row r="428" spans="3:14" ht="15">
      <c r="C428" s="214"/>
      <c r="D428" s="215"/>
      <c r="E428" s="215"/>
      <c r="F428" s="215"/>
      <c r="G428" s="215"/>
      <c r="H428" s="215"/>
      <c r="I428" s="215"/>
      <c r="J428" s="215"/>
      <c r="K428" s="215"/>
      <c r="L428" s="214"/>
      <c r="M428" s="214"/>
      <c r="N428" s="214"/>
    </row>
    <row r="429" spans="3:14" ht="15">
      <c r="C429" s="214"/>
      <c r="D429" s="215"/>
      <c r="E429" s="215"/>
      <c r="F429" s="215"/>
      <c r="G429" s="215"/>
      <c r="H429" s="215"/>
      <c r="I429" s="215"/>
      <c r="J429" s="215"/>
      <c r="K429" s="215"/>
      <c r="L429" s="214"/>
      <c r="M429" s="214"/>
      <c r="N429" s="214"/>
    </row>
    <row r="430" spans="3:14" ht="15">
      <c r="C430" s="214"/>
      <c r="D430" s="215"/>
      <c r="E430" s="215"/>
      <c r="F430" s="215"/>
      <c r="G430" s="215"/>
      <c r="H430" s="215"/>
      <c r="I430" s="215"/>
      <c r="J430" s="215"/>
      <c r="K430" s="215"/>
      <c r="L430" s="214"/>
      <c r="M430" s="214"/>
      <c r="N430" s="214"/>
    </row>
    <row r="431" spans="3:14" ht="15">
      <c r="C431" s="214"/>
      <c r="D431" s="215"/>
      <c r="E431" s="215"/>
      <c r="F431" s="215"/>
      <c r="G431" s="215"/>
      <c r="H431" s="215"/>
      <c r="I431" s="215"/>
      <c r="J431" s="215"/>
      <c r="K431" s="215"/>
      <c r="L431" s="214"/>
      <c r="M431" s="214"/>
      <c r="N431" s="214"/>
    </row>
    <row r="1227" spans="16:17" ht="12.75">
      <c r="P1227" s="11"/>
      <c r="Q1227" s="12"/>
    </row>
    <row r="1229" spans="16:17" ht="12.75">
      <c r="P1229" s="11"/>
      <c r="Q1229" s="13"/>
    </row>
    <row r="1230" ht="12.75">
      <c r="P1230" s="14"/>
    </row>
    <row r="1231" spans="1:17" ht="12.75">
      <c r="A1231" s="15"/>
      <c r="B1231" s="15"/>
      <c r="C1231" s="15"/>
      <c r="D1231" s="270"/>
      <c r="E1231" s="270"/>
      <c r="F1231" s="270"/>
      <c r="G1231" s="270"/>
      <c r="H1231" s="270"/>
      <c r="I1231" s="270"/>
      <c r="J1231" s="270"/>
      <c r="K1231" s="270"/>
      <c r="M1231" s="15"/>
      <c r="N1231" s="15"/>
      <c r="O1231" s="15"/>
      <c r="P1231" s="15"/>
      <c r="Q1231" s="15"/>
    </row>
  </sheetData>
  <sheetProtection/>
  <autoFilter ref="A7:Q407"/>
  <mergeCells count="64">
    <mergeCell ref="E411:N411"/>
    <mergeCell ref="E414:N414"/>
    <mergeCell ref="L300:M300"/>
    <mergeCell ref="L403:M403"/>
    <mergeCell ref="L357:M357"/>
    <mergeCell ref="L305:M305"/>
    <mergeCell ref="L398:M398"/>
    <mergeCell ref="L321:M321"/>
    <mergeCell ref="L388:M388"/>
    <mergeCell ref="L326:M326"/>
    <mergeCell ref="L153:M153"/>
    <mergeCell ref="L219:M219"/>
    <mergeCell ref="L133:M133"/>
    <mergeCell ref="L204:M204"/>
    <mergeCell ref="L240:M240"/>
    <mergeCell ref="E410:N410"/>
    <mergeCell ref="L199:M199"/>
    <mergeCell ref="L279:M279"/>
    <mergeCell ref="L341:M341"/>
    <mergeCell ref="L259:M259"/>
    <mergeCell ref="L123:M123"/>
    <mergeCell ref="L250:M250"/>
    <mergeCell ref="L214:M214"/>
    <mergeCell ref="L128:M128"/>
    <mergeCell ref="L161:M161"/>
    <mergeCell ref="L310:M310"/>
    <mergeCell ref="L264:M264"/>
    <mergeCell ref="L188:M188"/>
    <mergeCell ref="L209:M209"/>
    <mergeCell ref="L173:M173"/>
    <mergeCell ref="L352:M352"/>
    <mergeCell ref="L383:M383"/>
    <mergeCell ref="L347:M347"/>
    <mergeCell ref="L108:M108"/>
    <mergeCell ref="L245:M245"/>
    <mergeCell ref="L183:M183"/>
    <mergeCell ref="L178:M178"/>
    <mergeCell ref="L274:M274"/>
    <mergeCell ref="L229:M229"/>
    <mergeCell ref="L193:M193"/>
    <mergeCell ref="D3:J3"/>
    <mergeCell ref="L10:M10"/>
    <mergeCell ref="D4:J4"/>
    <mergeCell ref="K4:K5"/>
    <mergeCell ref="L24:M24"/>
    <mergeCell ref="L46:M46"/>
    <mergeCell ref="L25:M25"/>
    <mergeCell ref="L47:M47"/>
    <mergeCell ref="L98:M98"/>
    <mergeCell ref="L73:M73"/>
    <mergeCell ref="L103:M103"/>
    <mergeCell ref="L118:M118"/>
    <mergeCell ref="L113:M113"/>
    <mergeCell ref="L93:M93"/>
    <mergeCell ref="L78:M78"/>
    <mergeCell ref="L83:M83"/>
    <mergeCell ref="L88:M88"/>
    <mergeCell ref="D423:L423"/>
    <mergeCell ref="D422:L422"/>
    <mergeCell ref="D421:L421"/>
    <mergeCell ref="L413:Q413"/>
    <mergeCell ref="D418:M418"/>
    <mergeCell ref="D417:L417"/>
    <mergeCell ref="E416:M416"/>
  </mergeCells>
  <printOptions/>
  <pageMargins left="0.1968503937007874" right="0.5511811023622047" top="0.4330708661417323" bottom="0.3937007874015748" header="0.1968503937007874" footer="0.1968503937007874"/>
  <pageSetup firstPageNumber="4" useFirstPageNumber="1" fitToHeight="0" horizontalDpi="300" verticalDpi="300" orientation="landscape" paperSize="9" scale="70" r:id="rId1"/>
  <headerFooter alignWithMargins="0">
    <oddFooter>&amp;R&amp;P</oddFooter>
  </headerFooter>
  <ignoredErrors>
    <ignoredError sqref="Q346 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83"/>
  <sheetViews>
    <sheetView zoomScale="75" zoomScaleNormal="75" zoomScalePageLayoutView="0" workbookViewId="0" topLeftCell="A34">
      <selection activeCell="J34" sqref="J34"/>
    </sheetView>
  </sheetViews>
  <sheetFormatPr defaultColWidth="0" defaultRowHeight="12.75" zeroHeight="1"/>
  <cols>
    <col min="1" max="1" width="3.7109375" style="98" customWidth="1"/>
    <col min="2" max="2" width="13.7109375" style="98" customWidth="1"/>
    <col min="3" max="3" width="8.57421875" style="98" customWidth="1"/>
    <col min="4" max="4" width="36.28125" style="98" customWidth="1"/>
    <col min="5" max="5" width="33.28125" style="98" customWidth="1"/>
    <col min="6" max="6" width="14.8515625" style="98" customWidth="1"/>
    <col min="7" max="7" width="32.28125" style="98" customWidth="1"/>
    <col min="8" max="8" width="13.8515625" style="98" customWidth="1"/>
    <col min="9" max="9" width="14.421875" style="98" customWidth="1"/>
    <col min="10" max="10" width="13.140625" style="98" customWidth="1"/>
    <col min="11" max="11" width="18.7109375" style="99" customWidth="1"/>
    <col min="12" max="12" width="0.42578125" style="98" customWidth="1"/>
    <col min="13" max="224" width="12.57421875" style="98" hidden="1" customWidth="1"/>
    <col min="225" max="225" width="13.28125" style="98" hidden="1" customWidth="1"/>
    <col min="226" max="245" width="12.57421875" style="98" hidden="1" customWidth="1"/>
    <col min="246" max="16384" width="0" style="98" hidden="1" customWidth="1"/>
  </cols>
  <sheetData>
    <row r="1" ht="6" customHeight="1"/>
    <row r="2" spans="1:11" ht="4.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20.25">
      <c r="A3" s="519"/>
      <c r="B3" s="520"/>
      <c r="C3" s="520"/>
      <c r="D3" s="520"/>
      <c r="E3" s="490" t="s">
        <v>259</v>
      </c>
      <c r="F3" s="490"/>
      <c r="G3" s="490"/>
      <c r="H3" s="490"/>
      <c r="I3" s="490"/>
      <c r="J3" s="490"/>
      <c r="K3" s="491"/>
    </row>
    <row r="4" spans="1:11" ht="20.25">
      <c r="A4" s="519"/>
      <c r="B4" s="520"/>
      <c r="C4" s="520"/>
      <c r="D4" s="520"/>
      <c r="E4" s="490" t="s">
        <v>260</v>
      </c>
      <c r="F4" s="490"/>
      <c r="G4" s="490"/>
      <c r="H4" s="490"/>
      <c r="I4" s="490"/>
      <c r="J4" s="490"/>
      <c r="K4" s="491"/>
    </row>
    <row r="5" spans="1:11" ht="19.5">
      <c r="A5" s="103"/>
      <c r="B5" s="104"/>
      <c r="C5" s="105"/>
      <c r="D5" s="106"/>
      <c r="E5" s="510" t="s">
        <v>398</v>
      </c>
      <c r="F5" s="510"/>
      <c r="G5" s="510"/>
      <c r="H5" s="510"/>
      <c r="I5" s="510"/>
      <c r="J5" s="511" t="s">
        <v>261</v>
      </c>
      <c r="K5" s="512"/>
    </row>
    <row r="6" spans="1:11" ht="7.5" customHeight="1">
      <c r="A6" s="107"/>
      <c r="B6" s="107"/>
      <c r="C6" s="108"/>
      <c r="D6" s="109"/>
      <c r="E6" s="110"/>
      <c r="F6" s="111"/>
      <c r="G6" s="112"/>
      <c r="H6" s="110"/>
      <c r="I6" s="110"/>
      <c r="J6" s="113"/>
      <c r="K6" s="114"/>
    </row>
    <row r="7" spans="1:11" s="118" customFormat="1" ht="16.5" customHeight="1" thickBot="1">
      <c r="A7" s="501"/>
      <c r="B7" s="502"/>
      <c r="C7" s="502"/>
      <c r="D7" s="503"/>
      <c r="E7" s="115"/>
      <c r="F7" s="116" t="s">
        <v>262</v>
      </c>
      <c r="G7" s="117"/>
      <c r="H7" s="115" t="s">
        <v>263</v>
      </c>
      <c r="I7" s="527" t="s">
        <v>264</v>
      </c>
      <c r="J7" s="528"/>
      <c r="K7" s="529"/>
    </row>
    <row r="8" spans="1:11" ht="16.5" customHeight="1" thickTop="1">
      <c r="A8" s="504"/>
      <c r="B8" s="505"/>
      <c r="C8" s="505"/>
      <c r="D8" s="506"/>
      <c r="E8" s="119" t="s">
        <v>265</v>
      </c>
      <c r="F8" s="120"/>
      <c r="G8" s="121" t="s">
        <v>266</v>
      </c>
      <c r="H8" s="122"/>
      <c r="I8" s="530"/>
      <c r="J8" s="531"/>
      <c r="K8" s="532"/>
    </row>
    <row r="9" spans="1:11" ht="16.5" customHeight="1">
      <c r="A9" s="504"/>
      <c r="B9" s="505"/>
      <c r="C9" s="505"/>
      <c r="D9" s="506"/>
      <c r="E9" s="123" t="s">
        <v>267</v>
      </c>
      <c r="F9" s="120"/>
      <c r="G9" s="124" t="s">
        <v>268</v>
      </c>
      <c r="H9" s="125"/>
      <c r="I9" s="464"/>
      <c r="J9" s="465"/>
      <c r="K9" s="466"/>
    </row>
    <row r="10" spans="1:11" ht="33.75" customHeight="1">
      <c r="A10" s="504"/>
      <c r="B10" s="505"/>
      <c r="C10" s="505"/>
      <c r="D10" s="506"/>
      <c r="E10" s="126" t="s">
        <v>269</v>
      </c>
      <c r="F10" s="120"/>
      <c r="G10" s="127" t="s">
        <v>270</v>
      </c>
      <c r="H10" s="128"/>
      <c r="I10" s="467" t="s">
        <v>271</v>
      </c>
      <c r="J10" s="468"/>
      <c r="K10" s="469"/>
    </row>
    <row r="11" spans="1:11" ht="16.5" customHeight="1">
      <c r="A11" s="504"/>
      <c r="B11" s="505"/>
      <c r="C11" s="505"/>
      <c r="D11" s="506"/>
      <c r="E11" s="126" t="s">
        <v>272</v>
      </c>
      <c r="F11" s="120"/>
      <c r="G11" s="129" t="s">
        <v>273</v>
      </c>
      <c r="H11" s="125"/>
      <c r="I11" s="467"/>
      <c r="J11" s="468"/>
      <c r="K11" s="469"/>
    </row>
    <row r="12" spans="1:11" ht="16.5" customHeight="1">
      <c r="A12" s="504"/>
      <c r="B12" s="505"/>
      <c r="C12" s="505"/>
      <c r="D12" s="506"/>
      <c r="E12" s="126" t="s">
        <v>274</v>
      </c>
      <c r="F12" s="130"/>
      <c r="G12" s="127" t="s">
        <v>275</v>
      </c>
      <c r="H12" s="125" t="s">
        <v>126</v>
      </c>
      <c r="I12" s="464"/>
      <c r="J12" s="465"/>
      <c r="K12" s="466"/>
    </row>
    <row r="13" spans="1:11" ht="30.75" customHeight="1">
      <c r="A13" s="504"/>
      <c r="B13" s="505"/>
      <c r="C13" s="505"/>
      <c r="D13" s="506"/>
      <c r="E13" s="127" t="s">
        <v>276</v>
      </c>
      <c r="F13" s="120"/>
      <c r="G13" s="127" t="s">
        <v>277</v>
      </c>
      <c r="H13" s="125" t="s">
        <v>134</v>
      </c>
      <c r="I13" s="464"/>
      <c r="J13" s="465"/>
      <c r="K13" s="466"/>
    </row>
    <row r="14" spans="1:11" ht="16.5" customHeight="1">
      <c r="A14" s="504"/>
      <c r="B14" s="505"/>
      <c r="C14" s="505"/>
      <c r="D14" s="506"/>
      <c r="E14" s="131" t="s">
        <v>278</v>
      </c>
      <c r="F14" s="132"/>
      <c r="G14" s="133" t="s">
        <v>279</v>
      </c>
      <c r="H14" s="134"/>
      <c r="I14" s="464"/>
      <c r="J14" s="465"/>
      <c r="K14" s="466"/>
    </row>
    <row r="15" spans="1:11" ht="16.5" customHeight="1">
      <c r="A15" s="504"/>
      <c r="B15" s="505"/>
      <c r="C15" s="505"/>
      <c r="D15" s="506"/>
      <c r="E15" s="135" t="s">
        <v>280</v>
      </c>
      <c r="F15" s="120"/>
      <c r="G15" s="470" t="s">
        <v>281</v>
      </c>
      <c r="H15" s="471"/>
      <c r="I15" s="471"/>
      <c r="J15" s="471"/>
      <c r="K15" s="472"/>
    </row>
    <row r="16" spans="1:11" ht="16.5" customHeight="1">
      <c r="A16" s="504"/>
      <c r="B16" s="505"/>
      <c r="C16" s="505"/>
      <c r="D16" s="506"/>
      <c r="E16" s="131" t="s">
        <v>282</v>
      </c>
      <c r="F16" s="120"/>
      <c r="G16" s="473"/>
      <c r="H16" s="474"/>
      <c r="I16" s="474"/>
      <c r="J16" s="474"/>
      <c r="K16" s="475"/>
    </row>
    <row r="17" spans="1:11" ht="16.5" customHeight="1">
      <c r="A17" s="504"/>
      <c r="B17" s="505"/>
      <c r="C17" s="505"/>
      <c r="D17" s="506"/>
      <c r="E17" s="131" t="s">
        <v>283</v>
      </c>
      <c r="F17" s="120"/>
      <c r="G17" s="473"/>
      <c r="H17" s="474"/>
      <c r="I17" s="474"/>
      <c r="J17" s="474"/>
      <c r="K17" s="475"/>
    </row>
    <row r="18" spans="1:11" ht="16.5" customHeight="1">
      <c r="A18" s="504"/>
      <c r="B18" s="505"/>
      <c r="C18" s="505"/>
      <c r="D18" s="506"/>
      <c r="E18" s="127" t="s">
        <v>284</v>
      </c>
      <c r="F18" s="120"/>
      <c r="G18" s="473"/>
      <c r="H18" s="474"/>
      <c r="I18" s="474"/>
      <c r="J18" s="474"/>
      <c r="K18" s="475"/>
    </row>
    <row r="19" spans="1:11" ht="16.5" customHeight="1">
      <c r="A19" s="507"/>
      <c r="B19" s="508"/>
      <c r="C19" s="508"/>
      <c r="D19" s="509"/>
      <c r="E19" s="129" t="s">
        <v>285</v>
      </c>
      <c r="F19" s="136"/>
      <c r="G19" s="476"/>
      <c r="H19" s="477"/>
      <c r="I19" s="477"/>
      <c r="J19" s="477"/>
      <c r="K19" s="478"/>
    </row>
    <row r="20" spans="1:11" ht="8.25" customHeight="1">
      <c r="A20" s="137"/>
      <c r="B20" s="137"/>
      <c r="C20" s="138"/>
      <c r="D20" s="139"/>
      <c r="E20" s="140"/>
      <c r="F20" s="138"/>
      <c r="G20" s="138"/>
      <c r="H20" s="139"/>
      <c r="I20" s="139"/>
      <c r="J20" s="138"/>
      <c r="K20" s="141"/>
    </row>
    <row r="21" spans="1:11" ht="17.25" customHeight="1">
      <c r="A21" s="492" t="s">
        <v>286</v>
      </c>
      <c r="B21" s="493"/>
      <c r="C21" s="493"/>
      <c r="D21" s="494"/>
      <c r="E21" s="143" t="s">
        <v>287</v>
      </c>
      <c r="F21" s="144" t="s">
        <v>288</v>
      </c>
      <c r="G21" s="145" t="s">
        <v>289</v>
      </c>
      <c r="H21" s="498" t="s">
        <v>290</v>
      </c>
      <c r="I21" s="499"/>
      <c r="J21" s="499"/>
      <c r="K21" s="500"/>
    </row>
    <row r="22" spans="1:11" ht="17.25" customHeight="1">
      <c r="A22" s="495"/>
      <c r="B22" s="496"/>
      <c r="C22" s="496"/>
      <c r="D22" s="497"/>
      <c r="E22" s="147" t="s">
        <v>291</v>
      </c>
      <c r="F22" s="148" t="s">
        <v>292</v>
      </c>
      <c r="G22" s="146" t="s">
        <v>322</v>
      </c>
      <c r="H22" s="149" t="s">
        <v>293</v>
      </c>
      <c r="I22" s="149" t="s">
        <v>294</v>
      </c>
      <c r="J22" s="149" t="s">
        <v>295</v>
      </c>
      <c r="K22" s="149" t="s">
        <v>296</v>
      </c>
    </row>
    <row r="23" spans="1:11" ht="17.25" customHeight="1" thickBot="1">
      <c r="A23" s="150"/>
      <c r="B23" s="151"/>
      <c r="C23" s="150" t="s">
        <v>297</v>
      </c>
      <c r="D23" s="152" t="s">
        <v>298</v>
      </c>
      <c r="E23" s="153">
        <v>1</v>
      </c>
      <c r="F23" s="154">
        <v>2</v>
      </c>
      <c r="G23" s="152">
        <v>3</v>
      </c>
      <c r="H23" s="153">
        <v>4</v>
      </c>
      <c r="I23" s="153">
        <v>5</v>
      </c>
      <c r="J23" s="153">
        <v>6</v>
      </c>
      <c r="K23" s="153">
        <v>7</v>
      </c>
    </row>
    <row r="24" spans="1:11" ht="35.25" customHeight="1" thickTop="1">
      <c r="A24" s="523"/>
      <c r="B24" s="525"/>
      <c r="C24" s="156">
        <v>323</v>
      </c>
      <c r="D24" s="157" t="s">
        <v>135</v>
      </c>
      <c r="E24" s="158"/>
      <c r="F24" s="159">
        <v>0</v>
      </c>
      <c r="G24" s="158">
        <v>0</v>
      </c>
      <c r="H24" s="159"/>
      <c r="I24" s="160">
        <v>0</v>
      </c>
      <c r="J24" s="160">
        <v>0</v>
      </c>
      <c r="K24" s="160">
        <v>0</v>
      </c>
    </row>
    <row r="25" spans="1:11" ht="17.25" customHeight="1">
      <c r="A25" s="523"/>
      <c r="B25" s="525"/>
      <c r="C25" s="156">
        <v>421</v>
      </c>
      <c r="D25" s="161" t="s">
        <v>95</v>
      </c>
      <c r="E25" s="158"/>
      <c r="F25" s="160"/>
      <c r="G25" s="162"/>
      <c r="H25" s="160"/>
      <c r="I25" s="160">
        <v>0</v>
      </c>
      <c r="J25" s="160">
        <v>0</v>
      </c>
      <c r="K25" s="160">
        <v>0</v>
      </c>
    </row>
    <row r="26" spans="1:11" ht="31.5">
      <c r="A26" s="523"/>
      <c r="B26" s="525"/>
      <c r="C26" s="156">
        <v>426</v>
      </c>
      <c r="D26" s="157" t="s">
        <v>136</v>
      </c>
      <c r="E26" s="158"/>
      <c r="F26" s="160"/>
      <c r="G26" s="158"/>
      <c r="H26" s="160">
        <v>0</v>
      </c>
      <c r="I26" s="160">
        <v>0</v>
      </c>
      <c r="J26" s="160">
        <v>0</v>
      </c>
      <c r="K26" s="160">
        <v>0</v>
      </c>
    </row>
    <row r="27" spans="1:11" ht="17.25" customHeight="1">
      <c r="A27" s="523"/>
      <c r="B27" s="525"/>
      <c r="C27" s="156"/>
      <c r="D27" s="161"/>
      <c r="E27" s="158">
        <v>0</v>
      </c>
      <c r="F27" s="160"/>
      <c r="G27" s="162"/>
      <c r="H27" s="160"/>
      <c r="I27" s="160"/>
      <c r="J27" s="160"/>
      <c r="K27" s="163"/>
    </row>
    <row r="28" spans="1:11" ht="17.25" customHeight="1" thickBot="1">
      <c r="A28" s="523"/>
      <c r="B28" s="525"/>
      <c r="C28" s="164"/>
      <c r="D28" s="165"/>
      <c r="E28" s="158">
        <v>0</v>
      </c>
      <c r="F28" s="166"/>
      <c r="G28" s="167"/>
      <c r="H28" s="166"/>
      <c r="I28" s="166"/>
      <c r="J28" s="166"/>
      <c r="K28" s="168"/>
    </row>
    <row r="29" spans="1:11" ht="17.25" customHeight="1" thickBot="1" thickTop="1">
      <c r="A29" s="524"/>
      <c r="B29" s="526"/>
      <c r="C29" s="521" t="s">
        <v>299</v>
      </c>
      <c r="D29" s="522"/>
      <c r="E29" s="169"/>
      <c r="F29" s="169">
        <v>0</v>
      </c>
      <c r="G29" s="169"/>
      <c r="H29" s="169"/>
      <c r="I29" s="169">
        <v>0</v>
      </c>
      <c r="J29" s="169">
        <v>0</v>
      </c>
      <c r="K29" s="169">
        <v>0</v>
      </c>
    </row>
    <row r="30" spans="1:11" ht="17.25" customHeight="1" thickTop="1">
      <c r="A30" s="155"/>
      <c r="B30" s="170"/>
      <c r="C30" s="171"/>
      <c r="D30" s="172"/>
      <c r="E30" s="173"/>
      <c r="F30" s="174"/>
      <c r="G30" s="175"/>
      <c r="H30" s="176"/>
      <c r="I30" s="176"/>
      <c r="J30" s="176"/>
      <c r="K30" s="174"/>
    </row>
    <row r="31" spans="1:11" ht="17.25" customHeight="1">
      <c r="A31" s="492" t="s">
        <v>300</v>
      </c>
      <c r="B31" s="493"/>
      <c r="C31" s="493"/>
      <c r="D31" s="494"/>
      <c r="E31" s="143" t="s">
        <v>287</v>
      </c>
      <c r="F31" s="144" t="s">
        <v>288</v>
      </c>
      <c r="G31" s="145" t="s">
        <v>289</v>
      </c>
      <c r="H31" s="498" t="s">
        <v>290</v>
      </c>
      <c r="I31" s="499"/>
      <c r="J31" s="499"/>
      <c r="K31" s="500"/>
    </row>
    <row r="32" spans="1:11" ht="17.25" customHeight="1">
      <c r="A32" s="495"/>
      <c r="B32" s="496"/>
      <c r="C32" s="496"/>
      <c r="D32" s="497"/>
      <c r="E32" s="147" t="s">
        <v>291</v>
      </c>
      <c r="F32" s="148" t="s">
        <v>292</v>
      </c>
      <c r="G32" s="146" t="s">
        <v>322</v>
      </c>
      <c r="H32" s="149" t="s">
        <v>293</v>
      </c>
      <c r="I32" s="149" t="s">
        <v>294</v>
      </c>
      <c r="J32" s="149" t="s">
        <v>295</v>
      </c>
      <c r="K32" s="149" t="s">
        <v>296</v>
      </c>
    </row>
    <row r="33" spans="1:11" ht="17.25" customHeight="1" thickBot="1">
      <c r="A33" s="150"/>
      <c r="B33" s="151"/>
      <c r="C33" s="150" t="s">
        <v>297</v>
      </c>
      <c r="D33" s="152" t="s">
        <v>298</v>
      </c>
      <c r="E33" s="153">
        <v>1</v>
      </c>
      <c r="F33" s="154">
        <v>2</v>
      </c>
      <c r="G33" s="152">
        <v>3</v>
      </c>
      <c r="H33" s="153">
        <v>4</v>
      </c>
      <c r="I33" s="153">
        <v>5</v>
      </c>
      <c r="J33" s="153">
        <v>6</v>
      </c>
      <c r="K33" s="153">
        <v>7</v>
      </c>
    </row>
    <row r="34" spans="1:11" ht="19.5" customHeight="1" thickTop="1">
      <c r="A34" s="461" t="s">
        <v>301</v>
      </c>
      <c r="B34" s="459" t="s">
        <v>189</v>
      </c>
      <c r="C34" s="156">
        <v>611</v>
      </c>
      <c r="D34" s="161" t="s">
        <v>233</v>
      </c>
      <c r="E34" s="158"/>
      <c r="F34" s="159"/>
      <c r="G34" s="177"/>
      <c r="H34" s="159"/>
      <c r="I34" s="159"/>
      <c r="J34" s="159"/>
      <c r="K34" s="178"/>
    </row>
    <row r="35" spans="1:11" ht="19.5" customHeight="1">
      <c r="A35" s="462"/>
      <c r="B35" s="460"/>
      <c r="C35" s="156"/>
      <c r="D35" s="161"/>
      <c r="E35" s="158">
        <v>0</v>
      </c>
      <c r="F35" s="159"/>
      <c r="G35" s="179"/>
      <c r="H35" s="159"/>
      <c r="I35" s="159"/>
      <c r="J35" s="159"/>
      <c r="K35" s="178"/>
    </row>
    <row r="36" spans="1:11" ht="19.5" customHeight="1">
      <c r="A36" s="462"/>
      <c r="B36" s="460"/>
      <c r="C36" s="156"/>
      <c r="D36" s="161"/>
      <c r="E36" s="158">
        <v>0</v>
      </c>
      <c r="F36" s="159"/>
      <c r="G36" s="179"/>
      <c r="H36" s="159"/>
      <c r="I36" s="159"/>
      <c r="J36" s="159"/>
      <c r="K36" s="178"/>
    </row>
    <row r="37" spans="1:11" ht="11.25" customHeight="1">
      <c r="A37" s="462"/>
      <c r="B37" s="460"/>
      <c r="C37" s="156"/>
      <c r="D37" s="161"/>
      <c r="E37" s="158">
        <v>0</v>
      </c>
      <c r="F37" s="159"/>
      <c r="G37" s="179"/>
      <c r="H37" s="159"/>
      <c r="I37" s="159"/>
      <c r="J37" s="159"/>
      <c r="K37" s="178"/>
    </row>
    <row r="38" spans="1:11" ht="12.75" customHeight="1" thickBot="1">
      <c r="A38" s="463"/>
      <c r="B38" s="460"/>
      <c r="C38" s="164"/>
      <c r="D38" s="165"/>
      <c r="E38" s="180">
        <v>0</v>
      </c>
      <c r="F38" s="166"/>
      <c r="G38" s="167"/>
      <c r="H38" s="166"/>
      <c r="I38" s="166"/>
      <c r="J38" s="181"/>
      <c r="K38" s="168"/>
    </row>
    <row r="39" spans="1:11" ht="19.5" customHeight="1" thickBot="1" thickTop="1">
      <c r="A39" s="533" t="s">
        <v>302</v>
      </c>
      <c r="B39" s="534"/>
      <c r="C39" s="534"/>
      <c r="D39" s="535"/>
      <c r="E39" s="169"/>
      <c r="F39" s="169">
        <v>0</v>
      </c>
      <c r="G39" s="169"/>
      <c r="H39" s="169"/>
      <c r="I39" s="169">
        <v>0</v>
      </c>
      <c r="J39" s="169">
        <v>0</v>
      </c>
      <c r="K39" s="169">
        <v>0</v>
      </c>
    </row>
    <row r="40" spans="1:11" ht="13.5" customHeight="1" thickTop="1">
      <c r="A40" s="461" t="s">
        <v>303</v>
      </c>
      <c r="B40" s="483" t="s">
        <v>190</v>
      </c>
      <c r="C40" s="156"/>
      <c r="D40" s="182"/>
      <c r="E40" s="183">
        <v>0</v>
      </c>
      <c r="F40" s="159"/>
      <c r="G40" s="179"/>
      <c r="H40" s="159"/>
      <c r="I40" s="159"/>
      <c r="J40" s="159"/>
      <c r="K40" s="178"/>
    </row>
    <row r="41" spans="1:11" ht="12.75" customHeight="1">
      <c r="A41" s="489"/>
      <c r="B41" s="483"/>
      <c r="C41" s="156"/>
      <c r="D41" s="182"/>
      <c r="E41" s="158">
        <v>0</v>
      </c>
      <c r="F41" s="159"/>
      <c r="G41" s="179"/>
      <c r="H41" s="159"/>
      <c r="I41" s="159"/>
      <c r="J41" s="159"/>
      <c r="K41" s="178"/>
    </row>
    <row r="42" spans="1:11" ht="14.25" customHeight="1">
      <c r="A42" s="462"/>
      <c r="B42" s="483"/>
      <c r="C42" s="156"/>
      <c r="D42" s="161"/>
      <c r="E42" s="158">
        <v>0</v>
      </c>
      <c r="F42" s="160"/>
      <c r="G42" s="162"/>
      <c r="H42" s="160"/>
      <c r="I42" s="160"/>
      <c r="J42" s="160"/>
      <c r="K42" s="163"/>
    </row>
    <row r="43" spans="1:11" ht="11.25" customHeight="1">
      <c r="A43" s="462"/>
      <c r="B43" s="460"/>
      <c r="C43" s="156"/>
      <c r="D43" s="161"/>
      <c r="E43" s="158">
        <v>0</v>
      </c>
      <c r="F43" s="160"/>
      <c r="G43" s="162"/>
      <c r="H43" s="160"/>
      <c r="I43" s="160"/>
      <c r="J43" s="160"/>
      <c r="K43" s="163"/>
    </row>
    <row r="44" spans="1:11" ht="17.25" customHeight="1" thickBot="1">
      <c r="A44" s="463"/>
      <c r="B44" s="484"/>
      <c r="C44" s="156"/>
      <c r="D44" s="161"/>
      <c r="E44" s="158">
        <v>0</v>
      </c>
      <c r="F44" s="160"/>
      <c r="G44" s="162"/>
      <c r="H44" s="160"/>
      <c r="I44" s="160"/>
      <c r="J44" s="160"/>
      <c r="K44" s="163"/>
    </row>
    <row r="45" spans="1:11" ht="19.5" customHeight="1" thickBot="1" thickTop="1">
      <c r="A45" s="533" t="s">
        <v>304</v>
      </c>
      <c r="B45" s="534"/>
      <c r="C45" s="534"/>
      <c r="D45" s="535"/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</row>
    <row r="46" spans="1:11" ht="19.5" customHeight="1" thickTop="1">
      <c r="A46" s="461" t="s">
        <v>305</v>
      </c>
      <c r="B46" s="459" t="s">
        <v>191</v>
      </c>
      <c r="C46" s="156"/>
      <c r="D46" s="161"/>
      <c r="E46" s="158">
        <v>0</v>
      </c>
      <c r="F46" s="160"/>
      <c r="G46" s="184">
        <v>0</v>
      </c>
      <c r="H46" s="160"/>
      <c r="I46" s="160"/>
      <c r="J46" s="160"/>
      <c r="K46" s="163"/>
    </row>
    <row r="47" spans="1:11" ht="19.5" customHeight="1">
      <c r="A47" s="462"/>
      <c r="B47" s="460"/>
      <c r="C47" s="156"/>
      <c r="D47" s="161"/>
      <c r="E47" s="158">
        <v>0</v>
      </c>
      <c r="F47" s="160"/>
      <c r="G47" s="162"/>
      <c r="H47" s="160"/>
      <c r="I47" s="160"/>
      <c r="J47" s="160"/>
      <c r="K47" s="163"/>
    </row>
    <row r="48" spans="1:11" ht="19.5" customHeight="1">
      <c r="A48" s="462"/>
      <c r="B48" s="460"/>
      <c r="C48" s="156"/>
      <c r="D48" s="161"/>
      <c r="E48" s="158">
        <v>0</v>
      </c>
      <c r="F48" s="160"/>
      <c r="G48" s="162"/>
      <c r="H48" s="160"/>
      <c r="I48" s="160"/>
      <c r="J48" s="160"/>
      <c r="K48" s="163"/>
    </row>
    <row r="49" spans="1:11" ht="19.5" customHeight="1" thickBot="1">
      <c r="A49" s="463"/>
      <c r="B49" s="488"/>
      <c r="C49" s="185"/>
      <c r="D49" s="186"/>
      <c r="E49" s="187">
        <v>0</v>
      </c>
      <c r="F49" s="188"/>
      <c r="G49" s="189"/>
      <c r="H49" s="188"/>
      <c r="I49" s="188"/>
      <c r="J49" s="188"/>
      <c r="K49" s="190"/>
    </row>
    <row r="50" spans="1:11" ht="19.5" customHeight="1" thickBot="1" thickTop="1">
      <c r="A50" s="533" t="s">
        <v>306</v>
      </c>
      <c r="B50" s="534"/>
      <c r="C50" s="534"/>
      <c r="D50" s="535"/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</row>
    <row r="51" spans="1:11" ht="19.5" customHeight="1" thickTop="1">
      <c r="A51" s="461" t="s">
        <v>307</v>
      </c>
      <c r="B51" s="459" t="s">
        <v>192</v>
      </c>
      <c r="C51" s="156"/>
      <c r="D51" s="182"/>
      <c r="E51" s="183">
        <v>0</v>
      </c>
      <c r="F51" s="159"/>
      <c r="G51" s="177">
        <v>0</v>
      </c>
      <c r="H51" s="159"/>
      <c r="I51" s="159"/>
      <c r="J51" s="159"/>
      <c r="K51" s="178"/>
    </row>
    <row r="52" spans="1:11" ht="19.5" customHeight="1">
      <c r="A52" s="462"/>
      <c r="B52" s="460"/>
      <c r="C52" s="156"/>
      <c r="D52" s="161"/>
      <c r="E52" s="158">
        <v>0</v>
      </c>
      <c r="F52" s="160"/>
      <c r="G52" s="162"/>
      <c r="H52" s="160"/>
      <c r="I52" s="160"/>
      <c r="J52" s="160"/>
      <c r="K52" s="163"/>
    </row>
    <row r="53" spans="1:11" ht="12.75" customHeight="1" thickBot="1">
      <c r="A53" s="462"/>
      <c r="B53" s="484"/>
      <c r="C53" s="185"/>
      <c r="D53" s="191"/>
      <c r="E53" s="188">
        <v>0</v>
      </c>
      <c r="F53" s="188"/>
      <c r="G53" s="189"/>
      <c r="H53" s="188"/>
      <c r="I53" s="188"/>
      <c r="J53" s="188"/>
      <c r="K53" s="190"/>
    </row>
    <row r="54" spans="1:11" ht="19.5" customHeight="1" thickBot="1" thickTop="1">
      <c r="A54" s="533" t="s">
        <v>308</v>
      </c>
      <c r="B54" s="534"/>
      <c r="C54" s="534"/>
      <c r="D54" s="535"/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</row>
    <row r="55" spans="1:11" ht="12" customHeight="1" thickTop="1">
      <c r="A55" s="461" t="s">
        <v>309</v>
      </c>
      <c r="B55" s="459" t="s">
        <v>193</v>
      </c>
      <c r="C55" s="192"/>
      <c r="D55" s="142"/>
      <c r="E55" s="158">
        <v>0</v>
      </c>
      <c r="F55" s="193"/>
      <c r="G55" s="142"/>
      <c r="H55" s="194"/>
      <c r="I55" s="194"/>
      <c r="J55" s="194"/>
      <c r="K55" s="194"/>
    </row>
    <row r="56" spans="1:11" ht="19.5" customHeight="1">
      <c r="A56" s="462"/>
      <c r="B56" s="483"/>
      <c r="C56" s="195"/>
      <c r="D56" s="142"/>
      <c r="E56" s="158">
        <v>0</v>
      </c>
      <c r="F56" s="196"/>
      <c r="G56" s="142"/>
      <c r="H56" s="147"/>
      <c r="I56" s="147"/>
      <c r="J56" s="147"/>
      <c r="K56" s="147"/>
    </row>
    <row r="57" spans="1:11" ht="19.5" customHeight="1">
      <c r="A57" s="462"/>
      <c r="B57" s="460"/>
      <c r="C57" s="197"/>
      <c r="D57" s="142"/>
      <c r="E57" s="158">
        <v>0</v>
      </c>
      <c r="F57" s="198"/>
      <c r="G57" s="142"/>
      <c r="H57" s="149"/>
      <c r="I57" s="149"/>
      <c r="J57" s="149"/>
      <c r="K57" s="149"/>
    </row>
    <row r="58" spans="1:11" ht="10.5" customHeight="1" thickBot="1">
      <c r="A58" s="463"/>
      <c r="B58" s="484"/>
      <c r="C58" s="156"/>
      <c r="D58" s="161"/>
      <c r="E58" s="158">
        <v>0</v>
      </c>
      <c r="F58" s="173"/>
      <c r="G58" s="162"/>
      <c r="H58" s="173"/>
      <c r="I58" s="173"/>
      <c r="J58" s="173"/>
      <c r="K58" s="173"/>
    </row>
    <row r="59" spans="1:11" ht="19.5" customHeight="1" thickBot="1" thickTop="1">
      <c r="A59" s="533" t="s">
        <v>310</v>
      </c>
      <c r="B59" s="534"/>
      <c r="C59" s="534"/>
      <c r="D59" s="535"/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</row>
    <row r="60" spans="1:11" ht="19.5" customHeight="1" thickTop="1">
      <c r="A60" s="513" t="s">
        <v>311</v>
      </c>
      <c r="B60" s="459" t="s">
        <v>312</v>
      </c>
      <c r="C60" s="156"/>
      <c r="D60" s="161"/>
      <c r="E60" s="158">
        <v>0</v>
      </c>
      <c r="F60" s="163"/>
      <c r="G60" s="162"/>
      <c r="H60" s="163"/>
      <c r="I60" s="163"/>
      <c r="J60" s="163"/>
      <c r="K60" s="163"/>
    </row>
    <row r="61" spans="1:11" ht="19.5" customHeight="1">
      <c r="A61" s="514"/>
      <c r="B61" s="485"/>
      <c r="C61" s="156"/>
      <c r="D61" s="161"/>
      <c r="E61" s="158">
        <v>0</v>
      </c>
      <c r="F61" s="163"/>
      <c r="G61" s="162"/>
      <c r="H61" s="163"/>
      <c r="I61" s="163"/>
      <c r="J61" s="163"/>
      <c r="K61" s="163"/>
    </row>
    <row r="62" spans="1:11" ht="19.5" customHeight="1">
      <c r="A62" s="514"/>
      <c r="B62" s="485"/>
      <c r="C62" s="156"/>
      <c r="D62" s="161"/>
      <c r="E62" s="158">
        <v>0</v>
      </c>
      <c r="F62" s="163"/>
      <c r="G62" s="162"/>
      <c r="H62" s="163"/>
      <c r="I62" s="163"/>
      <c r="J62" s="163"/>
      <c r="K62" s="163"/>
    </row>
    <row r="63" spans="1:11" ht="19.5" customHeight="1">
      <c r="A63" s="514"/>
      <c r="B63" s="485"/>
      <c r="C63" s="156"/>
      <c r="D63" s="161"/>
      <c r="E63" s="158">
        <v>0</v>
      </c>
      <c r="F63" s="163"/>
      <c r="G63" s="162"/>
      <c r="H63" s="163"/>
      <c r="I63" s="163"/>
      <c r="J63" s="163"/>
      <c r="K63" s="163"/>
    </row>
    <row r="64" spans="1:11" ht="19.5" customHeight="1">
      <c r="A64" s="514"/>
      <c r="B64" s="485"/>
      <c r="C64" s="156"/>
      <c r="D64" s="161"/>
      <c r="E64" s="158">
        <v>0</v>
      </c>
      <c r="F64" s="163"/>
      <c r="G64" s="162"/>
      <c r="H64" s="163"/>
      <c r="I64" s="163"/>
      <c r="J64" s="163"/>
      <c r="K64" s="163"/>
    </row>
    <row r="65" spans="1:11" ht="19.5" customHeight="1">
      <c r="A65" s="514"/>
      <c r="B65" s="485"/>
      <c r="C65" s="156"/>
      <c r="D65" s="161"/>
      <c r="E65" s="158">
        <v>0</v>
      </c>
      <c r="F65" s="160"/>
      <c r="G65" s="162"/>
      <c r="H65" s="160"/>
      <c r="I65" s="160"/>
      <c r="J65" s="160"/>
      <c r="K65" s="163"/>
    </row>
    <row r="66" spans="1:11" ht="19.5" customHeight="1" thickBot="1">
      <c r="A66" s="515"/>
      <c r="B66" s="486"/>
      <c r="C66" s="156"/>
      <c r="D66" s="161"/>
      <c r="E66" s="158">
        <v>0</v>
      </c>
      <c r="F66" s="160"/>
      <c r="G66" s="162"/>
      <c r="H66" s="160"/>
      <c r="I66" s="160"/>
      <c r="J66" s="160"/>
      <c r="K66" s="163"/>
    </row>
    <row r="67" spans="1:11" ht="19.5" customHeight="1" thickBot="1" thickTop="1">
      <c r="A67" s="533" t="s">
        <v>313</v>
      </c>
      <c r="B67" s="534"/>
      <c r="C67" s="534"/>
      <c r="D67" s="535"/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</row>
    <row r="68" spans="1:11" ht="46.5" customHeight="1" thickTop="1">
      <c r="A68" s="461" t="s">
        <v>314</v>
      </c>
      <c r="B68" s="487" t="s">
        <v>315</v>
      </c>
      <c r="C68" s="156">
        <v>844</v>
      </c>
      <c r="D68" s="157" t="s">
        <v>246</v>
      </c>
      <c r="E68" s="158"/>
      <c r="F68" s="160">
        <v>0</v>
      </c>
      <c r="G68" s="184">
        <v>0</v>
      </c>
      <c r="H68" s="160"/>
      <c r="I68" s="160">
        <v>0</v>
      </c>
      <c r="J68" s="160"/>
      <c r="K68" s="163"/>
    </row>
    <row r="69" spans="1:11" ht="19.5" customHeight="1">
      <c r="A69" s="462"/>
      <c r="B69" s="483"/>
      <c r="C69" s="156"/>
      <c r="D69" s="161"/>
      <c r="E69" s="158"/>
      <c r="F69" s="160"/>
      <c r="G69" s="162"/>
      <c r="H69" s="160"/>
      <c r="I69" s="160"/>
      <c r="J69" s="160"/>
      <c r="K69" s="163"/>
    </row>
    <row r="70" spans="1:11" ht="19.5" customHeight="1">
      <c r="A70" s="462"/>
      <c r="B70" s="460"/>
      <c r="C70" s="156"/>
      <c r="D70" s="161"/>
      <c r="E70" s="158"/>
      <c r="F70" s="160"/>
      <c r="G70" s="162"/>
      <c r="H70" s="160"/>
      <c r="I70" s="160"/>
      <c r="J70" s="160"/>
      <c r="K70" s="163"/>
    </row>
    <row r="71" spans="1:11" ht="19.5" customHeight="1" thickBot="1">
      <c r="A71" s="463"/>
      <c r="B71" s="488"/>
      <c r="C71" s="156"/>
      <c r="D71" s="161"/>
      <c r="E71" s="158"/>
      <c r="F71" s="188"/>
      <c r="G71" s="189"/>
      <c r="H71" s="188"/>
      <c r="I71" s="188"/>
      <c r="J71" s="188"/>
      <c r="K71" s="190"/>
    </row>
    <row r="72" spans="1:11" ht="19.5" customHeight="1" thickBot="1" thickTop="1">
      <c r="A72" s="533" t="s">
        <v>316</v>
      </c>
      <c r="B72" s="534"/>
      <c r="C72" s="534"/>
      <c r="D72" s="535"/>
      <c r="E72" s="169"/>
      <c r="F72" s="169">
        <v>0</v>
      </c>
      <c r="G72" s="169">
        <v>0</v>
      </c>
      <c r="H72" s="169"/>
      <c r="I72" s="169">
        <v>0</v>
      </c>
      <c r="J72" s="169">
        <v>0</v>
      </c>
      <c r="K72" s="169">
        <v>0</v>
      </c>
    </row>
    <row r="73" spans="1:11" ht="21.75" customHeight="1" thickBot="1" thickTop="1">
      <c r="A73" s="479" t="s">
        <v>317</v>
      </c>
      <c r="B73" s="480"/>
      <c r="C73" s="480"/>
      <c r="D73" s="481"/>
      <c r="E73" s="169"/>
      <c r="F73" s="169">
        <v>0</v>
      </c>
      <c r="G73" s="169"/>
      <c r="H73" s="169"/>
      <c r="I73" s="169">
        <v>0</v>
      </c>
      <c r="J73" s="169">
        <v>0</v>
      </c>
      <c r="K73" s="169">
        <v>0</v>
      </c>
    </row>
    <row r="74" spans="1:7" ht="23.25" customHeight="1" thickTop="1">
      <c r="A74" s="482" t="s">
        <v>318</v>
      </c>
      <c r="B74" s="482"/>
      <c r="C74" s="482"/>
      <c r="D74" s="482"/>
      <c r="E74" s="482"/>
      <c r="F74" s="482"/>
      <c r="G74" s="482"/>
    </row>
    <row r="75" spans="1:11" ht="66" customHeight="1">
      <c r="A75" s="516"/>
      <c r="B75" s="517"/>
      <c r="C75" s="517"/>
      <c r="D75" s="517"/>
      <c r="E75" s="517"/>
      <c r="F75" s="517"/>
      <c r="G75" s="517"/>
      <c r="H75" s="517"/>
      <c r="I75" s="517"/>
      <c r="J75" s="517"/>
      <c r="K75" s="518"/>
    </row>
    <row r="76" spans="1:7" ht="15.75">
      <c r="A76" s="199"/>
      <c r="B76" s="199"/>
      <c r="C76" s="199"/>
      <c r="D76" s="199"/>
      <c r="E76" s="199"/>
      <c r="F76" s="199"/>
      <c r="G76" s="199"/>
    </row>
    <row r="77" spans="1:11" ht="15.75">
      <c r="A77" s="200"/>
      <c r="B77" s="200"/>
      <c r="C77" s="201" t="s">
        <v>319</v>
      </c>
      <c r="E77" s="202" t="s">
        <v>320</v>
      </c>
      <c r="F77" s="203"/>
      <c r="G77" s="204"/>
      <c r="H77" s="205"/>
      <c r="I77" s="206" t="s">
        <v>321</v>
      </c>
      <c r="K77" s="207"/>
    </row>
    <row r="78" spans="1:11" ht="15.75">
      <c r="A78" s="200"/>
      <c r="B78" s="200"/>
      <c r="C78" s="201" t="s">
        <v>353</v>
      </c>
      <c r="E78" s="205"/>
      <c r="F78" s="200"/>
      <c r="G78" s="200"/>
      <c r="H78" s="200"/>
      <c r="I78" s="200"/>
      <c r="J78" s="200"/>
      <c r="K78" s="208"/>
    </row>
    <row r="79" spans="1:7" ht="15.75">
      <c r="A79" s="199"/>
      <c r="B79" s="199"/>
      <c r="C79" s="199"/>
      <c r="D79" s="199"/>
      <c r="E79" s="199"/>
      <c r="F79" s="199"/>
      <c r="G79" s="199"/>
    </row>
    <row r="80" spans="1:7" ht="15.75">
      <c r="A80" s="199"/>
      <c r="B80" s="199"/>
      <c r="C80" s="199"/>
      <c r="D80" s="199"/>
      <c r="E80" s="199"/>
      <c r="F80" s="199"/>
      <c r="G80" s="199"/>
    </row>
    <row r="81" spans="1:7" ht="15.75">
      <c r="A81" s="199"/>
      <c r="B81" s="199"/>
      <c r="C81" s="199"/>
      <c r="D81" s="199"/>
      <c r="E81" s="199"/>
      <c r="F81" s="199"/>
      <c r="G81" s="199"/>
    </row>
    <row r="82" spans="1:7" ht="15.75">
      <c r="A82" s="199"/>
      <c r="B82" s="199"/>
      <c r="C82" s="199"/>
      <c r="D82" s="199"/>
      <c r="E82" s="199"/>
      <c r="F82" s="199"/>
      <c r="G82" s="199"/>
    </row>
    <row r="83" spans="1:7" ht="15.75">
      <c r="A83" s="199"/>
      <c r="B83" s="199"/>
      <c r="C83" s="199"/>
      <c r="D83" s="199"/>
      <c r="E83" s="199"/>
      <c r="F83" s="199"/>
      <c r="G83" s="199"/>
    </row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sheetProtection/>
  <mergeCells count="47">
    <mergeCell ref="A72:D72"/>
    <mergeCell ref="A68:A71"/>
    <mergeCell ref="A39:D39"/>
    <mergeCell ref="A45:D45"/>
    <mergeCell ref="A50:D50"/>
    <mergeCell ref="A54:D54"/>
    <mergeCell ref="A59:D59"/>
    <mergeCell ref="A67:D67"/>
    <mergeCell ref="A51:A53"/>
    <mergeCell ref="A55:A58"/>
    <mergeCell ref="A60:A66"/>
    <mergeCell ref="A75:K75"/>
    <mergeCell ref="A3:D3"/>
    <mergeCell ref="A4:D4"/>
    <mergeCell ref="E3:K3"/>
    <mergeCell ref="C29:D29"/>
    <mergeCell ref="A24:A29"/>
    <mergeCell ref="B24:B29"/>
    <mergeCell ref="I7:K7"/>
    <mergeCell ref="I8:K8"/>
    <mergeCell ref="E4:K4"/>
    <mergeCell ref="I13:K13"/>
    <mergeCell ref="A31:D32"/>
    <mergeCell ref="H31:K31"/>
    <mergeCell ref="A21:D22"/>
    <mergeCell ref="H21:K21"/>
    <mergeCell ref="A7:D19"/>
    <mergeCell ref="E5:I5"/>
    <mergeCell ref="J5:K5"/>
    <mergeCell ref="A73:D73"/>
    <mergeCell ref="A74:G74"/>
    <mergeCell ref="I14:K14"/>
    <mergeCell ref="B55:B58"/>
    <mergeCell ref="B60:B66"/>
    <mergeCell ref="B68:B71"/>
    <mergeCell ref="B40:B44"/>
    <mergeCell ref="B46:B49"/>
    <mergeCell ref="A40:A44"/>
    <mergeCell ref="B51:B53"/>
    <mergeCell ref="B34:B38"/>
    <mergeCell ref="A46:A49"/>
    <mergeCell ref="I9:K9"/>
    <mergeCell ref="I10:K10"/>
    <mergeCell ref="I11:K11"/>
    <mergeCell ref="I12:K12"/>
    <mergeCell ref="A34:A38"/>
    <mergeCell ref="G15:K19"/>
  </mergeCells>
  <printOptions/>
  <pageMargins left="0.3" right="0.2" top="0.43" bottom="0.37" header="0.2" footer="0.17"/>
  <pageSetup horizontalDpi="300" verticalDpi="300" orientation="landscape" paperSize="9" scale="69" r:id="rId1"/>
  <headerFooter alignWithMargins="0">
    <oddHeader>&amp;R&amp;"Arial,Podebljano"Obrazac FPP</oddHeader>
    <oddFooter>&amp;C&amp;"Times New Roman,Regular"&amp;9&amp;P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Lucija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Branko Knezovic</cp:lastModifiedBy>
  <cp:lastPrinted>2019-09-18T11:31:54Z</cp:lastPrinted>
  <dcterms:created xsi:type="dcterms:W3CDTF">2012-05-04T21:23:10Z</dcterms:created>
  <dcterms:modified xsi:type="dcterms:W3CDTF">2019-09-18T11:32:06Z</dcterms:modified>
  <cp:category/>
  <cp:version/>
  <cp:contentType/>
  <cp:contentStatus/>
</cp:coreProperties>
</file>