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OPCINA\Desktop\2026 O L\2026 PRORAČUN\"/>
    </mc:Choice>
  </mc:AlternateContent>
  <xr:revisionPtr revIDLastSave="0" documentId="13_ncr:1_{EBE0FD07-540F-4A78-83A8-372D520F17F5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SAŽETAK" sheetId="16" r:id="rId1"/>
    <sheet name=" Račun prihoda i rashoda" sheetId="3" r:id="rId2"/>
    <sheet name="Račun financiranja" sheetId="6" r:id="rId3"/>
    <sheet name="POSEBNI DIO " sheetId="17" r:id="rId4"/>
  </sheets>
  <definedNames>
    <definedName name="_xlnm.Print_Titles" localSheetId="3">'POSEBNI DIO '!$5:$5</definedName>
    <definedName name="_xlnm.Print_Area" localSheetId="3">'POSEBNI DIO '!$A$1:$I$447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3" i="3" l="1"/>
  <c r="G73" i="3"/>
  <c r="E87" i="3"/>
  <c r="E73" i="3"/>
  <c r="G62" i="3"/>
  <c r="F62" i="3"/>
  <c r="E62" i="3"/>
  <c r="F65" i="3"/>
  <c r="G65" i="3"/>
  <c r="F64" i="3"/>
  <c r="G64" i="3"/>
  <c r="F63" i="3"/>
  <c r="G63" i="3"/>
  <c r="F61" i="3"/>
  <c r="G61" i="3"/>
  <c r="F57" i="3"/>
  <c r="G57" i="3"/>
  <c r="F55" i="3"/>
  <c r="G55" i="3"/>
  <c r="F54" i="3"/>
  <c r="F53" i="3" s="1"/>
  <c r="G54" i="3"/>
  <c r="G53" i="3" s="1"/>
  <c r="E63" i="3"/>
  <c r="E61" i="3"/>
  <c r="E54" i="3"/>
  <c r="E65" i="3"/>
  <c r="E64" i="3" s="1"/>
  <c r="F30" i="3"/>
  <c r="G30" i="3"/>
  <c r="F29" i="3"/>
  <c r="G29" i="3"/>
  <c r="F27" i="3"/>
  <c r="G27" i="3"/>
  <c r="F26" i="3"/>
  <c r="G26" i="3"/>
  <c r="F25" i="3"/>
  <c r="G25" i="3"/>
  <c r="F24" i="3"/>
  <c r="G24" i="3"/>
  <c r="F23" i="3"/>
  <c r="G23" i="3"/>
  <c r="F22" i="3"/>
  <c r="G22" i="3"/>
  <c r="F21" i="3"/>
  <c r="G21" i="3"/>
  <c r="E30" i="3"/>
  <c r="E29" i="3"/>
  <c r="E27" i="3"/>
  <c r="E26" i="3"/>
  <c r="E20" i="3" s="1"/>
  <c r="E25" i="3"/>
  <c r="E24" i="3"/>
  <c r="E23" i="3"/>
  <c r="E22" i="3"/>
  <c r="E21" i="3"/>
  <c r="H409" i="17"/>
  <c r="I409" i="17"/>
  <c r="H291" i="17"/>
  <c r="I291" i="17"/>
  <c r="H270" i="17"/>
  <c r="I270" i="17"/>
  <c r="H249" i="17"/>
  <c r="I249" i="17"/>
  <c r="H222" i="17"/>
  <c r="I222" i="17"/>
  <c r="H213" i="17"/>
  <c r="I213" i="17"/>
  <c r="H199" i="17"/>
  <c r="I199" i="17"/>
  <c r="H147" i="17"/>
  <c r="I147" i="17"/>
  <c r="H81" i="17"/>
  <c r="I81" i="17"/>
  <c r="H55" i="17"/>
  <c r="I55" i="17"/>
  <c r="H40" i="17"/>
  <c r="I40" i="17"/>
  <c r="H18" i="17"/>
  <c r="I18" i="17"/>
  <c r="H17" i="17"/>
  <c r="I17" i="17"/>
  <c r="G409" i="17"/>
  <c r="G291" i="17"/>
  <c r="G270" i="17"/>
  <c r="G249" i="17"/>
  <c r="G222" i="17"/>
  <c r="G199" i="17"/>
  <c r="G147" i="17"/>
  <c r="G81" i="17"/>
  <c r="G55" i="17"/>
  <c r="G40" i="17"/>
  <c r="G18" i="17"/>
  <c r="F39" i="17"/>
  <c r="F18" i="17"/>
  <c r="F17" i="17" s="1"/>
  <c r="G74" i="3"/>
  <c r="F74" i="3"/>
  <c r="E74" i="3"/>
  <c r="F76" i="3"/>
  <c r="F75" i="3" s="1"/>
  <c r="G76" i="3"/>
  <c r="G75" i="3" s="1"/>
  <c r="F79" i="3"/>
  <c r="G79" i="3"/>
  <c r="F80" i="3"/>
  <c r="G80" i="3"/>
  <c r="F81" i="3"/>
  <c r="G81" i="3"/>
  <c r="F82" i="3"/>
  <c r="G82" i="3"/>
  <c r="F85" i="3"/>
  <c r="F84" i="3" s="1"/>
  <c r="G85" i="3"/>
  <c r="G84" i="3" s="1"/>
  <c r="F87" i="3"/>
  <c r="G87" i="3"/>
  <c r="F88" i="3"/>
  <c r="G88" i="3"/>
  <c r="F89" i="3"/>
  <c r="G89" i="3"/>
  <c r="F92" i="3"/>
  <c r="G92" i="3"/>
  <c r="F93" i="3"/>
  <c r="G93" i="3"/>
  <c r="F94" i="3"/>
  <c r="G94" i="3"/>
  <c r="F95" i="3"/>
  <c r="G95" i="3"/>
  <c r="F97" i="3"/>
  <c r="F96" i="3" s="1"/>
  <c r="G97" i="3"/>
  <c r="G96" i="3" s="1"/>
  <c r="F99" i="3"/>
  <c r="G99" i="3"/>
  <c r="F100" i="3"/>
  <c r="G100" i="3"/>
  <c r="F101" i="3"/>
  <c r="G101" i="3"/>
  <c r="F104" i="3"/>
  <c r="G104" i="3"/>
  <c r="F105" i="3"/>
  <c r="G105" i="3"/>
  <c r="E105" i="3"/>
  <c r="E104" i="3"/>
  <c r="E101" i="3"/>
  <c r="E100" i="3"/>
  <c r="E99" i="3"/>
  <c r="E97" i="3"/>
  <c r="E96" i="3" s="1"/>
  <c r="E95" i="3"/>
  <c r="E94" i="3"/>
  <c r="E93" i="3"/>
  <c r="E92" i="3"/>
  <c r="E89" i="3"/>
  <c r="E88" i="3"/>
  <c r="E85" i="3"/>
  <c r="E84" i="3" s="1"/>
  <c r="E82" i="3"/>
  <c r="E81" i="3"/>
  <c r="E80" i="3"/>
  <c r="E79" i="3"/>
  <c r="E76" i="3"/>
  <c r="E75" i="3" s="1"/>
  <c r="E55" i="3"/>
  <c r="G44" i="3"/>
  <c r="G42" i="3"/>
  <c r="G41" i="3" s="1"/>
  <c r="F42" i="3"/>
  <c r="F41" i="3" s="1"/>
  <c r="F36" i="3" s="1"/>
  <c r="F48" i="3"/>
  <c r="F49" i="3" s="1"/>
  <c r="G48" i="3"/>
  <c r="G49" i="3" s="1"/>
  <c r="E48" i="3"/>
  <c r="E44" i="3"/>
  <c r="E14" i="3"/>
  <c r="H11" i="16" s="1"/>
  <c r="G213" i="17"/>
  <c r="G17" i="17"/>
  <c r="I22" i="16"/>
  <c r="I21" i="16"/>
  <c r="J21" i="16"/>
  <c r="I20" i="16"/>
  <c r="J20" i="16"/>
  <c r="J22" i="16" s="1"/>
  <c r="H21" i="16"/>
  <c r="H22" i="16" s="1"/>
  <c r="H20" i="16"/>
  <c r="F14" i="3"/>
  <c r="G14" i="3"/>
  <c r="J11" i="16" s="1"/>
  <c r="F8" i="3"/>
  <c r="I10" i="16" s="1"/>
  <c r="G8" i="3"/>
  <c r="J10" i="16" s="1"/>
  <c r="E8" i="3"/>
  <c r="H10" i="16" s="1"/>
  <c r="H237" i="17"/>
  <c r="I237" i="17"/>
  <c r="G237" i="17"/>
  <c r="H43" i="17"/>
  <c r="G43" i="17"/>
  <c r="G42" i="17" s="1"/>
  <c r="F60" i="3" l="1"/>
  <c r="F52" i="3" s="1"/>
  <c r="G60" i="3"/>
  <c r="G52" i="3" s="1"/>
  <c r="F28" i="3"/>
  <c r="I14" i="16" s="1"/>
  <c r="G28" i="3"/>
  <c r="J14" i="16" s="1"/>
  <c r="G20" i="3"/>
  <c r="F20" i="3"/>
  <c r="E28" i="3"/>
  <c r="H14" i="16" s="1"/>
  <c r="H39" i="17"/>
  <c r="H6" i="17" s="1"/>
  <c r="I39" i="17"/>
  <c r="I6" i="17" s="1"/>
  <c r="G39" i="17"/>
  <c r="G6" i="17" s="1"/>
  <c r="F86" i="3"/>
  <c r="G86" i="3"/>
  <c r="G78" i="3"/>
  <c r="F78" i="3"/>
  <c r="E60" i="3"/>
  <c r="F102" i="3"/>
  <c r="G102" i="3"/>
  <c r="G91" i="3"/>
  <c r="F91" i="3"/>
  <c r="G98" i="3"/>
  <c r="F98" i="3"/>
  <c r="E102" i="3"/>
  <c r="E36" i="3"/>
  <c r="E98" i="3"/>
  <c r="E91" i="3"/>
  <c r="E86" i="3"/>
  <c r="E78" i="3"/>
  <c r="E57" i="3"/>
  <c r="E53" i="3"/>
  <c r="G36" i="3"/>
  <c r="E7" i="3"/>
  <c r="G7" i="3"/>
  <c r="F7" i="3"/>
  <c r="J9" i="16"/>
  <c r="I11" i="16"/>
  <c r="I9" i="16"/>
  <c r="H9" i="16"/>
  <c r="H13" i="17"/>
  <c r="I13" i="17"/>
  <c r="G13" i="17"/>
  <c r="H19" i="17"/>
  <c r="I19" i="17"/>
  <c r="F19" i="3" l="1"/>
  <c r="G19" i="3"/>
  <c r="E19" i="3"/>
  <c r="H8" i="17"/>
  <c r="H7" i="17" s="1"/>
  <c r="F72" i="3"/>
  <c r="F71" i="3" s="1"/>
  <c r="I8" i="17"/>
  <c r="I7" i="17" s="1"/>
  <c r="G72" i="3"/>
  <c r="G71" i="3" s="1"/>
  <c r="G8" i="17"/>
  <c r="G7" i="17" s="1"/>
  <c r="E72" i="3"/>
  <c r="E71" i="3" s="1"/>
  <c r="E52" i="3"/>
  <c r="H13" i="16"/>
  <c r="H12" i="16" s="1"/>
  <c r="I13" i="16"/>
  <c r="I12" i="16" s="1"/>
  <c r="I15" i="16" s="1"/>
  <c r="I23" i="16" s="1"/>
  <c r="J13" i="16"/>
  <c r="J12" i="16" s="1"/>
  <c r="J15" i="16" s="1"/>
  <c r="J23" i="16" s="1"/>
  <c r="H23" i="16" l="1"/>
</calcChain>
</file>

<file path=xl/sharedStrings.xml><?xml version="1.0" encoding="utf-8"?>
<sst xmlns="http://schemas.openxmlformats.org/spreadsheetml/2006/main" count="1016" uniqueCount="412">
  <si>
    <t>PRIHODI UKUPNO</t>
  </si>
  <si>
    <t>RASHODI UKUPNO</t>
  </si>
  <si>
    <t>NETO FINANCIRANJE</t>
  </si>
  <si>
    <t xml:space="preserve">A. RAČUN PRIHODA I RASHODA </t>
  </si>
  <si>
    <t>Prihodi poslovanja</t>
  </si>
  <si>
    <t>Prihodi od poreza</t>
  </si>
  <si>
    <t>Prihodi od prodaje nefinancijske imovine</t>
  </si>
  <si>
    <t>Rashodi poslovanja</t>
  </si>
  <si>
    <t>Rashodi za zaposlene</t>
  </si>
  <si>
    <t>Rashodi za nabavu nefinancijske imovine</t>
  </si>
  <si>
    <t>Rashodi za nabavu neproizvedene dugotrajne imovine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</si>
  <si>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</si>
  <si>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</si>
  <si>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</si>
  <si>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</si>
  <si>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</si>
  <si>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</si>
  <si>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</si>
  <si>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</si>
  <si>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</si>
  <si>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B) SAŽETAK RAČUNA FINANCIRANJA</t>
  </si>
  <si>
    <t>A) SAŽETAK RAČUNA PRIHODA I RASHODA</t>
  </si>
  <si>
    <t>Rashodi za nabavu proizvedene dugotrajne imovine</t>
  </si>
  <si>
    <t>Prihodi od imovine</t>
  </si>
  <si>
    <t>Naziv</t>
  </si>
  <si>
    <t>EUR</t>
  </si>
  <si>
    <t>Brojčana oznaka i naziv</t>
  </si>
  <si>
    <t>1 Opći prihodi i primici</t>
  </si>
  <si>
    <t xml:space="preserve">  11 Opći prihodi i primici</t>
  </si>
  <si>
    <t>3 Vlastiti prihodi</t>
  </si>
  <si>
    <t xml:space="preserve">  31 Vlastiti prihodi</t>
  </si>
  <si>
    <t>PRIMICI UKUPNO</t>
  </si>
  <si>
    <t>IZDACI UKUPNO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</si>
  <si>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</si>
  <si>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</si>
  <si>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</si>
  <si>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</si>
  <si>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</si>
  <si>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</si>
  <si>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 xml:space="preserve">   81 Namjenski primici od zaduživanja</t>
  </si>
  <si>
    <t>D) VIŠEGODIŠNJI PLAN URAVNOTEŽENJA</t>
  </si>
  <si>
    <t xml:space="preserve">C) PRENESENI VIŠAK ILI PRENESENI MANJAK </t>
  </si>
  <si>
    <t>RAZLIKA - VIŠAK / MANJAK</t>
  </si>
  <si>
    <t>VIŠAK / MANJAK + NETO FINANCIRANJE</t>
  </si>
  <si>
    <t>VIŠAK / MANJAK + NETO FINANCIRANJE + PRIJENOS VIŠKA / MANJKA IZ PRETHODNE(IH) GODINE - PRIJENOS VIŠKA / MANJKA U SLJEDEĆE RAZDOBLJE</t>
  </si>
  <si>
    <t>PRIJENOS VIŠKA / MANJKA U SLJEDEĆE RAZDOBLJE</t>
  </si>
  <si>
    <t>PRIJENOS VIŠKA / MANJKA IZ PRETHODNE(IH) GODINE</t>
  </si>
  <si>
    <t>VIŠAK / MANJAK IZ PRETHODNE(IH) GODINE KOJI ĆE SE RASPOREDITI / POKRITI</t>
  </si>
  <si>
    <t>RAZDJEL 001</t>
  </si>
  <si>
    <t>JEDINSTVENI UPRAVNI ODJEL</t>
  </si>
  <si>
    <t>GLAVA 001 01</t>
  </si>
  <si>
    <t>OPĆINSKO VIJEĆE</t>
  </si>
  <si>
    <t>PROGRAM 1000</t>
  </si>
  <si>
    <t>Donošenje akata i mjera</t>
  </si>
  <si>
    <t>Aktivnost A1000 01</t>
  </si>
  <si>
    <t xml:space="preserve">Redovan rad Općinskog vijeća </t>
  </si>
  <si>
    <t>011</t>
  </si>
  <si>
    <t>Izvor financiranja 11</t>
  </si>
  <si>
    <t>Opći prihodi i primici</t>
  </si>
  <si>
    <t>Aktivnost A1000 02</t>
  </si>
  <si>
    <t xml:space="preserve">Potpora radu političkih stranaka </t>
  </si>
  <si>
    <t xml:space="preserve">Donacije i ostali rashodi </t>
  </si>
  <si>
    <t>GLAVA 001 02</t>
  </si>
  <si>
    <t xml:space="preserve">OPĆINSKI NAČELNIK </t>
  </si>
  <si>
    <t>PROGRAM 1001</t>
  </si>
  <si>
    <t>Redovna djelatnost Općinskog načelnika</t>
  </si>
  <si>
    <t>Aktivnost A1001 01</t>
  </si>
  <si>
    <t>Plaća općinskog načelnika</t>
  </si>
  <si>
    <t xml:space="preserve">Rashodi za zaposlene </t>
  </si>
  <si>
    <t>Aktivnost A1001 02</t>
  </si>
  <si>
    <t xml:space="preserve">Reprezentacija </t>
  </si>
  <si>
    <t>Aktivnost A1001 03</t>
  </si>
  <si>
    <t xml:space="preserve">Proračunska pričuva </t>
  </si>
  <si>
    <t>Aktivnost A1001 04</t>
  </si>
  <si>
    <t xml:space="preserve">Službena putovanja </t>
  </si>
  <si>
    <t xml:space="preserve">Materijalni rashodi </t>
  </si>
  <si>
    <t>Aktivnost A1001 05</t>
  </si>
  <si>
    <t xml:space="preserve">Usluge tekućeg i investicijskog održvanja prijevoznih sredstava </t>
  </si>
  <si>
    <t xml:space="preserve">Rashodi poslovanja </t>
  </si>
  <si>
    <t>GLAVA 001 03</t>
  </si>
  <si>
    <t>PROGRAM 1002</t>
  </si>
  <si>
    <t xml:space="preserve">Redovna djelatnost Jedinstvenog upravnog odjela </t>
  </si>
  <si>
    <t>Aktivnost A1002 01</t>
  </si>
  <si>
    <t>Plaća djelatnici JUO</t>
  </si>
  <si>
    <t>Aktivnost A1002 02</t>
  </si>
  <si>
    <t>Mjera ZZZ- Javni radovi</t>
  </si>
  <si>
    <t>Izvor financiranja 52</t>
  </si>
  <si>
    <t xml:space="preserve">Ostale pomoći </t>
  </si>
  <si>
    <t>Aktivnost A1002 03</t>
  </si>
  <si>
    <t xml:space="preserve">EU Projekt - Zaželi </t>
  </si>
  <si>
    <t>PROGRAM 1003</t>
  </si>
  <si>
    <t xml:space="preserve">Rashodi za materijal i energiju </t>
  </si>
  <si>
    <t>Aktivnost A1003 01</t>
  </si>
  <si>
    <t xml:space="preserve">Uredski materijal </t>
  </si>
  <si>
    <t>013</t>
  </si>
  <si>
    <t>Aktivnost A1003 02</t>
  </si>
  <si>
    <t xml:space="preserve">Materijal i sredstva za čišćenje i održavanje </t>
  </si>
  <si>
    <t>Aktivnost A1003 03</t>
  </si>
  <si>
    <t xml:space="preserve">Električna energija </t>
  </si>
  <si>
    <t>064</t>
  </si>
  <si>
    <t>Aktivnost A 1003 04</t>
  </si>
  <si>
    <t xml:space="preserve">Materijal i dijelovi za tekuće i investicijsko održavanje </t>
  </si>
  <si>
    <t>Aktivnost A1003 05</t>
  </si>
  <si>
    <t xml:space="preserve">Sitni inventar i autogume </t>
  </si>
  <si>
    <t>Aktivnost A1003 06</t>
  </si>
  <si>
    <t xml:space="preserve">Motorni benzin </t>
  </si>
  <si>
    <t>Opći prhodi i primici</t>
  </si>
  <si>
    <t>PROGRAM 1004</t>
  </si>
  <si>
    <t xml:space="preserve">Rashodi za usluge </t>
  </si>
  <si>
    <t>Aktivnost A1004 01</t>
  </si>
  <si>
    <t xml:space="preserve">Usluge telefona, telefaksa, mobitela </t>
  </si>
  <si>
    <t>Aktivnost A1004 02</t>
  </si>
  <si>
    <t xml:space="preserve">Poštarina </t>
  </si>
  <si>
    <t>Aktivnost A 1004 03</t>
  </si>
  <si>
    <t xml:space="preserve">Usluge za komunikaciju i prijevoz </t>
  </si>
  <si>
    <t>Aktivnost A1004 05</t>
  </si>
  <si>
    <t xml:space="preserve">Iznošenje i odvoz smeća- Zgrada i groblje </t>
  </si>
  <si>
    <t>051</t>
  </si>
  <si>
    <t>Aktivnost A1004 06</t>
  </si>
  <si>
    <t xml:space="preserve">Opskrba vodom </t>
  </si>
  <si>
    <t>063</t>
  </si>
  <si>
    <t>Aktivnost A1004 07</t>
  </si>
  <si>
    <t>Aktivnost A1004 08</t>
  </si>
  <si>
    <t xml:space="preserve">Zbrinjavanje napuštenih životinja </t>
  </si>
  <si>
    <t>042</t>
  </si>
  <si>
    <t>Aktivnost A1004 09</t>
  </si>
  <si>
    <t xml:space="preserve">Autorski ugovori i ugovori o djelu </t>
  </si>
  <si>
    <t>Aktivnost A1004 10</t>
  </si>
  <si>
    <t xml:space="preserve">Usluge odvjetnika, pravnog savjetovanja i ostale </t>
  </si>
  <si>
    <t>Aktivnost A1004 11</t>
  </si>
  <si>
    <t xml:space="preserve">Geodetsko-katastarske usluge </t>
  </si>
  <si>
    <t>Aktivnost A1004 12</t>
  </si>
  <si>
    <t xml:space="preserve">Informatička podrška - računalne usluge </t>
  </si>
  <si>
    <t>Aktivnost A1004 13</t>
  </si>
  <si>
    <t xml:space="preserve">Ostale nespomenute usluge- Porezna uprava </t>
  </si>
  <si>
    <t>Aktivnost A1004 14</t>
  </si>
  <si>
    <t xml:space="preserve">Usluge registracije prijevoznih sredstava </t>
  </si>
  <si>
    <t xml:space="preserve">E - uredsko poslovanje -licenca </t>
  </si>
  <si>
    <t>PROGRAM 1005</t>
  </si>
  <si>
    <t xml:space="preserve">Ostali nespomenuti  rashodi </t>
  </si>
  <si>
    <t>Aktivnost A1005 01</t>
  </si>
  <si>
    <t xml:space="preserve">Premije osiguranja </t>
  </si>
  <si>
    <t>Aktivnost A1005 02</t>
  </si>
  <si>
    <t xml:space="preserve">Reprezentacija - Dan Općine </t>
  </si>
  <si>
    <t>Aktivnost A1005 03</t>
  </si>
  <si>
    <t xml:space="preserve">Članarine i norme </t>
  </si>
  <si>
    <t>Aktivnost A1005 04</t>
  </si>
  <si>
    <t>Pristojbe i naknade- Fond za zaštitu okoliša</t>
  </si>
  <si>
    <t>Aktivnost A1005 05</t>
  </si>
  <si>
    <t>Aktivnost A1005 06</t>
  </si>
  <si>
    <t xml:space="preserve">Troškovi sudskih postupaka </t>
  </si>
  <si>
    <t>Aktivnost A1005 07</t>
  </si>
  <si>
    <t xml:space="preserve">Rashodi protokola i ostali </t>
  </si>
  <si>
    <t>Aktivnost A1005 08</t>
  </si>
  <si>
    <t xml:space="preserve">Usluge promidžbe i informiranja </t>
  </si>
  <si>
    <t>PROGRAM 1006</t>
  </si>
  <si>
    <t xml:space="preserve">Financijski rashodi </t>
  </si>
  <si>
    <t>Aktivnost A1006 01</t>
  </si>
  <si>
    <t xml:space="preserve">Bankarske i usluge platnog prometa </t>
  </si>
  <si>
    <t>Aktivnost A1006 02</t>
  </si>
  <si>
    <t xml:space="preserve">Ostali nespomenuti financijski rashodi </t>
  </si>
  <si>
    <t>PROGRAM 1007</t>
  </si>
  <si>
    <t xml:space="preserve">Subvencije </t>
  </si>
  <si>
    <t>Aktivnost A1007 01</t>
  </si>
  <si>
    <t xml:space="preserve">Subvencije za poljoprivrednike </t>
  </si>
  <si>
    <t>PROGRAM 1008</t>
  </si>
  <si>
    <t xml:space="preserve">Naknade građanima i kućanstvima </t>
  </si>
  <si>
    <t>Aktivnost A1008 01</t>
  </si>
  <si>
    <t xml:space="preserve">Studenti - prijevoz naknada </t>
  </si>
  <si>
    <t>Aktivnost A1008 02</t>
  </si>
  <si>
    <t xml:space="preserve">Srednjoškolci- prijevoz </t>
  </si>
  <si>
    <t>Aktivnost A1008 03</t>
  </si>
  <si>
    <t xml:space="preserve">Potpora za novorođenu djecu </t>
  </si>
  <si>
    <t>Aktivnost A1008 04</t>
  </si>
  <si>
    <t xml:space="preserve">Sufinanciranje dječjih vrtića </t>
  </si>
  <si>
    <t xml:space="preserve">Subvencije privatnih vrtića </t>
  </si>
  <si>
    <t>Aktivnost A1008 05</t>
  </si>
  <si>
    <t xml:space="preserve">Jednokratne novčane naknade </t>
  </si>
  <si>
    <t>Aktivnost A1008 06</t>
  </si>
  <si>
    <t xml:space="preserve">Radne bilježnice za O.Š. </t>
  </si>
  <si>
    <t>PROGRAM 1009</t>
  </si>
  <si>
    <t>Aktivnost A1009 01</t>
  </si>
  <si>
    <t xml:space="preserve">Vjerske zajednice </t>
  </si>
  <si>
    <t xml:space="preserve">Tekuće donacije u novcu </t>
  </si>
  <si>
    <t>Aktivnost A1009 02</t>
  </si>
  <si>
    <t xml:space="preserve">Kulturne udruge </t>
  </si>
  <si>
    <t>Aktivnost A1009 03</t>
  </si>
  <si>
    <t xml:space="preserve">Sportske udruge </t>
  </si>
  <si>
    <t>081</t>
  </si>
  <si>
    <t>Aktivnost A1009 04</t>
  </si>
  <si>
    <t xml:space="preserve">Udruge Hrvatskih branitelja </t>
  </si>
  <si>
    <t>Aktivnost A1009 05</t>
  </si>
  <si>
    <t xml:space="preserve">Izdavačka i nakladnička djelatnost </t>
  </si>
  <si>
    <t xml:space="preserve">PROGRAM 1010 </t>
  </si>
  <si>
    <t xml:space="preserve">Protupožarna i civilna zaštita </t>
  </si>
  <si>
    <t>Aktivnost A1010 01</t>
  </si>
  <si>
    <t xml:space="preserve">Javna vatrogasna postrojba </t>
  </si>
  <si>
    <t>Aktivnost A1010 02</t>
  </si>
  <si>
    <t xml:space="preserve">Civilna zaštita i gorska služba spašavanja </t>
  </si>
  <si>
    <r>
      <rPr>
        <i/>
        <sz val="10"/>
        <color rgb="FF000000"/>
        <rFont val="Arial"/>
        <family val="2"/>
        <charset val="238"/>
      </rPr>
      <t>Opći</t>
    </r>
    <r>
      <rPr>
        <b/>
        <sz val="10"/>
        <color indexed="8"/>
        <rFont val="Arial"/>
        <family val="2"/>
        <charset val="238"/>
      </rPr>
      <t xml:space="preserve"> </t>
    </r>
    <r>
      <rPr>
        <i/>
        <sz val="10"/>
        <color rgb="FF000000"/>
        <rFont val="Arial"/>
        <family val="2"/>
        <charset val="238"/>
      </rPr>
      <t>prihodi i primici</t>
    </r>
  </si>
  <si>
    <t>Aktivnost A1010 03</t>
  </si>
  <si>
    <t xml:space="preserve">Crveni križ Imotski </t>
  </si>
  <si>
    <t>PROGRAM 1011</t>
  </si>
  <si>
    <t xml:space="preserve">Izgradnja objekata i uređenje komunalne infrastrukture </t>
  </si>
  <si>
    <t>Kapitalni projekt K1011 01</t>
  </si>
  <si>
    <t xml:space="preserve">Proširenje i sanacija lokalnih i nerazvrstanih cesta </t>
  </si>
  <si>
    <t xml:space="preserve">Rashodi za nabavu nefinancijske imovine </t>
  </si>
  <si>
    <t>Ostale pomoći i darovnice</t>
  </si>
  <si>
    <t>Kapitalni projekt K1011 02</t>
  </si>
  <si>
    <t>Izgradnja groblja</t>
  </si>
  <si>
    <t>Kapitalni projekt K1011 03</t>
  </si>
  <si>
    <t>Izgradnja vodovoda</t>
  </si>
  <si>
    <t>Kapitalni projekt K1011 04</t>
  </si>
  <si>
    <t xml:space="preserve">Izgradnja objekata odvodnje </t>
  </si>
  <si>
    <t>Kapitalni projekt K1011 05</t>
  </si>
  <si>
    <t>Izgradnja šumskih putova</t>
  </si>
  <si>
    <t>Kapitalni projekt K1011 06</t>
  </si>
  <si>
    <t xml:space="preserve">Izgradnja nogostupa </t>
  </si>
  <si>
    <t xml:space="preserve">Rashodi za nabavu proizvedene dugotrajne imovine </t>
  </si>
  <si>
    <t>Kapitalni projekt K1011 07</t>
  </si>
  <si>
    <t xml:space="preserve">Izgradnja javne rasvjete </t>
  </si>
  <si>
    <t>Kapitalni projekt K1011 08</t>
  </si>
  <si>
    <t>Kapitalni projekt K1011 09</t>
  </si>
  <si>
    <t xml:space="preserve">Izgradnja Trga </t>
  </si>
  <si>
    <t>Izvor financiranja  11</t>
  </si>
  <si>
    <t>Kapitalni projket K1011 10</t>
  </si>
  <si>
    <t xml:space="preserve">Izgradnja igrališta </t>
  </si>
  <si>
    <t>Kapitalni projekt K1011 11</t>
  </si>
  <si>
    <t>Izgradnja vidikovaca i tematskih staza</t>
  </si>
  <si>
    <t xml:space="preserve">Opći prihodi i primici </t>
  </si>
  <si>
    <t xml:space="preserve">Ostale pomoći i darovnice </t>
  </si>
  <si>
    <t>Kapitalni projekt K1011 12</t>
  </si>
  <si>
    <t>Zaštita spomenika kulture</t>
  </si>
  <si>
    <t>Kapitalni projekt K1011 13</t>
  </si>
  <si>
    <t xml:space="preserve">Turistička zona </t>
  </si>
  <si>
    <t>047</t>
  </si>
  <si>
    <t>Kapitlani projekt K1011 14</t>
  </si>
  <si>
    <t>Izrada dokumentacije za turističku zonu</t>
  </si>
  <si>
    <t>Opći Prihodi i primici</t>
  </si>
  <si>
    <t>Kapitalni projekt K1011 15</t>
  </si>
  <si>
    <t xml:space="preserve">Izgradnja biciklističke staze O.Š. Vidulini - Donji Draguni </t>
  </si>
  <si>
    <t>Kapitalni projekt K1011 16</t>
  </si>
  <si>
    <t>Izgradanja biciklističke staze od turističke zone T2 do O.Š. Ivan Leko Dolića Draga</t>
  </si>
  <si>
    <t>Aktivnost A1011 17</t>
  </si>
  <si>
    <t xml:space="preserve">Bicikli s električnim pogonom </t>
  </si>
  <si>
    <t>PROGRAM 1012</t>
  </si>
  <si>
    <t xml:space="preserve">Održavanje objekata i uređaja komunalne infrastrukture </t>
  </si>
  <si>
    <t>Aktivnost A1012 01</t>
  </si>
  <si>
    <t>Materijal i dijelovi za održavanje javne rasvjete</t>
  </si>
  <si>
    <t>Aktivnost A1012 02</t>
  </si>
  <si>
    <t xml:space="preserve">Sanacija divljih odlagališta </t>
  </si>
  <si>
    <t>Aktivnost A1012 03</t>
  </si>
  <si>
    <t xml:space="preserve">Uređnje hotikulturnih i drugih površina </t>
  </si>
  <si>
    <t>Aktivnost A1012 04</t>
  </si>
  <si>
    <t xml:space="preserve">Održavanje poljskih putova </t>
  </si>
  <si>
    <t>Aktivnost A1012 05</t>
  </si>
  <si>
    <t xml:space="preserve">Energetska obnova zgrade Općine </t>
  </si>
  <si>
    <t>Pomoći iz inozemstva i od subjekata unutar općeg proračuna</t>
  </si>
  <si>
    <t xml:space="preserve">Prihodi od prodaje proizvedene dugotrajne imovine </t>
  </si>
  <si>
    <t xml:space="preserve">Pomoći dane u inozemstvo i unutar općeg proračuna </t>
  </si>
  <si>
    <t xml:space="preserve">Naknade građanima i kućanstvima ne temelju osiguranja i druge naknade </t>
  </si>
  <si>
    <t>Rashodi za nabavu proizvedene  dugotrajne imovine</t>
  </si>
  <si>
    <t>BROJČANA OZNAKA I NAZIV</t>
  </si>
  <si>
    <t>UKUPNI RASHODI</t>
  </si>
  <si>
    <t>Aktivnost  A1011 18</t>
  </si>
  <si>
    <t xml:space="preserve">Izrada projektne dokumentacije za Multifunkcionalni centar </t>
  </si>
  <si>
    <t>Kapitalni projket K 1011 19</t>
  </si>
  <si>
    <t xml:space="preserve">Izgradnja Multifunkcionalnog centra </t>
  </si>
  <si>
    <t>041</t>
  </si>
  <si>
    <t>094</t>
  </si>
  <si>
    <t>092</t>
  </si>
  <si>
    <t>104</t>
  </si>
  <si>
    <t>091</t>
  </si>
  <si>
    <t>107</t>
  </si>
  <si>
    <t>084</t>
  </si>
  <si>
    <t>082</t>
  </si>
  <si>
    <t>083</t>
  </si>
  <si>
    <t>032</t>
  </si>
  <si>
    <t>045</t>
  </si>
  <si>
    <t>062</t>
  </si>
  <si>
    <t>Projekcija proračuna
za 2027.</t>
  </si>
  <si>
    <t>Mala Škola</t>
  </si>
  <si>
    <t>Izvor finaciranja 52</t>
  </si>
  <si>
    <t>VIŠAK / MANJAK TEKUĆE GODINE (VIŠAK / MANJAK+ NETO FINANCIRANJE )</t>
  </si>
  <si>
    <t>A1. PRIHODI I RASHODI PREMA EKONOMSKOJ KLASIFIKACIJI</t>
  </si>
  <si>
    <t>Razred/ skupina</t>
  </si>
  <si>
    <t xml:space="preserve"> Opći prihodi i primici</t>
  </si>
  <si>
    <t xml:space="preserve"> Vlastiti prihodi</t>
  </si>
  <si>
    <t xml:space="preserve">   Vlastiti prihodi</t>
  </si>
  <si>
    <t xml:space="preserve">Pomoći </t>
  </si>
  <si>
    <t>A2. PRIHODI I RASHODI   PREMA IZVORIMA FINANCIRANJA</t>
  </si>
  <si>
    <t>01</t>
  </si>
  <si>
    <t>03</t>
  </si>
  <si>
    <t>04</t>
  </si>
  <si>
    <t>05</t>
  </si>
  <si>
    <t>06</t>
  </si>
  <si>
    <t>08</t>
  </si>
  <si>
    <t>09</t>
  </si>
  <si>
    <t>10</t>
  </si>
  <si>
    <t>A3. RASHODI PREMA FUNKCIJSKOJ KLASIFIKACIJI</t>
  </si>
  <si>
    <t>B2. RAČUN FINANCIRANJA PREMA IZVORIMA FINANCIRANJA</t>
  </si>
  <si>
    <t>B1. RAČUN FINANCIRANJA PREMA EKONOMSKOJ KLASIFIKACIJI</t>
  </si>
  <si>
    <t>Opće javne usluge</t>
  </si>
  <si>
    <t xml:space="preserve"> Izvršna i zakonodavna tijela, financijski i fiskalni poslovi</t>
  </si>
  <si>
    <t>Opće usluge</t>
  </si>
  <si>
    <t xml:space="preserve"> Javni red i sigurnost</t>
  </si>
  <si>
    <t xml:space="preserve"> Usluge protupožarne zaštite </t>
  </si>
  <si>
    <t xml:space="preserve"> Ekonomski poslovi</t>
  </si>
  <si>
    <t>Poljoprivreda, šumarstvo, ribolovstvo i lov</t>
  </si>
  <si>
    <t xml:space="preserve"> Promet </t>
  </si>
  <si>
    <t xml:space="preserve"> Ostale industrije </t>
  </si>
  <si>
    <t xml:space="preserve"> Zaštita okoliša </t>
  </si>
  <si>
    <t>Gospodarenje otpadom</t>
  </si>
  <si>
    <t>Usluge unaprjeđenja stanovanja i zajednice</t>
  </si>
  <si>
    <t xml:space="preserve"> Razvoj zajednice</t>
  </si>
  <si>
    <t xml:space="preserve"> Opskrba vodom </t>
  </si>
  <si>
    <t xml:space="preserve"> Ulična rasjeta </t>
  </si>
  <si>
    <t xml:space="preserve">Rekracija, kultura i religija </t>
  </si>
  <si>
    <t xml:space="preserve"> Službe rekreacije i sporta </t>
  </si>
  <si>
    <t xml:space="preserve"> Službe kulture</t>
  </si>
  <si>
    <t xml:space="preserve"> Službe emitiranja i izdavanja </t>
  </si>
  <si>
    <t xml:space="preserve"> Religijske i druge službe zajednice </t>
  </si>
  <si>
    <t xml:space="preserve"> Obrazovanje </t>
  </si>
  <si>
    <t xml:space="preserve"> Predškolsko i osnovno obrazovanje </t>
  </si>
  <si>
    <t xml:space="preserve"> Srednjoškolsko obrazovanje </t>
  </si>
  <si>
    <t xml:space="preserve"> Visoka naobrazba </t>
  </si>
  <si>
    <t xml:space="preserve">Socijalna zaštita </t>
  </si>
  <si>
    <t xml:space="preserve"> Obitelj i djeca </t>
  </si>
  <si>
    <t xml:space="preserve"> Socijalna pomoć stanovništvu koje nije obuhvaćeno redovnim socijalnim programom </t>
  </si>
  <si>
    <t>B. RAČUN FINANCIRANJA</t>
  </si>
  <si>
    <t>Transformacija/Izmjene i dopune prostornog plana</t>
  </si>
  <si>
    <t>Aktivnost A1010 04</t>
  </si>
  <si>
    <t xml:space="preserve">Tekuće donacije zdravstvenim organizacijama </t>
  </si>
  <si>
    <t>Aktivnost A1006 03</t>
  </si>
  <si>
    <t xml:space="preserve">Izbori </t>
  </si>
  <si>
    <t>Kapitalni projekt K 1011 20</t>
  </si>
  <si>
    <t xml:space="preserve">Adaptacija Društvenog doma Kljenovac </t>
  </si>
  <si>
    <t>Kapitalni projekt K 1011 21</t>
  </si>
  <si>
    <t xml:space="preserve">Biciklistička staza Kljenovac prema zgradi općine Lokvičići </t>
  </si>
  <si>
    <t>Aktivnost A1012 06</t>
  </si>
  <si>
    <t>Usluge tekućeg i investicijskog održavanja građevinskih objekata</t>
  </si>
  <si>
    <t>Pristojbe i naknade</t>
  </si>
  <si>
    <t>Opći ekonomski, trgovački i poslovi vezani uz rad</t>
  </si>
  <si>
    <t>074</t>
  </si>
  <si>
    <t>Službe javnog zdravstva</t>
  </si>
  <si>
    <t>07</t>
  </si>
  <si>
    <t>Zdravstvo</t>
  </si>
  <si>
    <t>Prihodi od upravnih i administrativnih pristojbi, pristojbi po posebnim propisima i naknada</t>
  </si>
  <si>
    <t>Kazne i upravne mjere</t>
  </si>
  <si>
    <t>Rashodi za donacije, kazne, naknade šteta i kapitalne pomoći</t>
  </si>
  <si>
    <t xml:space="preserve">Prihodi za posebne namjene </t>
  </si>
  <si>
    <t xml:space="preserve">PRIHODI OD PRODAJE ILI ZAMJENE NEFINANCIJSKE IMOVINE </t>
  </si>
  <si>
    <t>Izvor financiranja 71</t>
  </si>
  <si>
    <t>Izvor financiranja 43</t>
  </si>
  <si>
    <t>PRIHODI OD PRODAJE ILI ZAMJENE NEFINANCIJSKE IMOVINE</t>
  </si>
  <si>
    <t>Proračun za 2026.</t>
  </si>
  <si>
    <t>Projekcija proračuna
za 2028.</t>
  </si>
  <si>
    <t>Izvršenje 2024.*</t>
  </si>
  <si>
    <t>Plan 2025.</t>
  </si>
  <si>
    <t>Izvršenje 2024.</t>
  </si>
  <si>
    <t>Komunalna naknada i komunalni doprinos</t>
  </si>
  <si>
    <t>Ostali prihodi za posebne namjene</t>
  </si>
  <si>
    <t xml:space="preserve">Pomoći iz državnog proračuna </t>
  </si>
  <si>
    <t>Europski socijalni fond plus</t>
  </si>
  <si>
    <t xml:space="preserve">Prihodi od prodaje ili zamjene nefinancijske imovine </t>
  </si>
  <si>
    <t xml:space="preserve">Ostali prihodi za posebne namjene </t>
  </si>
  <si>
    <t>8 Namjenski primici</t>
  </si>
  <si>
    <t>036</t>
  </si>
  <si>
    <t>Rashodi za javni red i sigurniost koji nisu drugdje svrstani</t>
  </si>
  <si>
    <t>049</t>
  </si>
  <si>
    <t>Ekonimski poslovi koji nisu drugdje svrstani</t>
  </si>
  <si>
    <t>066</t>
  </si>
  <si>
    <t>Rashodi vezani za stan. I kom pogodnosti koji nisu drugdje svrstani</t>
  </si>
  <si>
    <t>101</t>
  </si>
  <si>
    <t>Bolest i invaliditet</t>
  </si>
  <si>
    <t>Aktivnost A 1004 04</t>
  </si>
  <si>
    <t xml:space="preserve">Usluge tekućeg i investicijskog održvanja </t>
  </si>
  <si>
    <t>Aktivnost A1004 15</t>
  </si>
  <si>
    <t>Aktivnost A1004 16</t>
  </si>
  <si>
    <t>Ostale intelektualne usluge</t>
  </si>
  <si>
    <t>Aktivnost A1005 09</t>
  </si>
  <si>
    <t>Oprema za održavanje i zaštitu</t>
  </si>
  <si>
    <t>Ostale komunalne usluge</t>
  </si>
  <si>
    <t>Izvor financiranja 561</t>
  </si>
  <si>
    <t>Europski socijalni fond</t>
  </si>
  <si>
    <t>Izvor financiranja 40</t>
  </si>
  <si>
    <t>Komunalna naknada i doprinos</t>
  </si>
  <si>
    <t xml:space="preserve">Komunalni doprinos i naknada </t>
  </si>
  <si>
    <t>Izvor financiranja 50</t>
  </si>
  <si>
    <t>Pomoći iz državnog proračuna</t>
  </si>
  <si>
    <t>Izvor finananciraja 50</t>
  </si>
  <si>
    <t xml:space="preserve">Na temelju članka 42. Zakona o proračunu (Narodne Novine br. 144/21) , Općinsko vijeće Općine Lokvičići na svojoj 3. sjednici održanoj dana 10.12.2025. godine donosi: </t>
  </si>
  <si>
    <t xml:space="preserve"> PRORAČUN OPĆINE LOKVIČIĆI ZA 2026. I PROJEKCIJA ZA 2027. I 2028. GODINU</t>
  </si>
  <si>
    <t>PRORAČUN OPĆINE LOKVIČIĆI ZA 2026. I PROJEKCIJA ZA 2027. I 2028. GODINU</t>
  </si>
  <si>
    <t xml:space="preserve">Komunalna naknada i komunalni doprinos </t>
  </si>
  <si>
    <t>Usluga izrade Plana rasvjete i akcijskog plana</t>
  </si>
  <si>
    <t>Intelektualne i osobne usluge</t>
  </si>
  <si>
    <t>Aktivnost A1005 10</t>
  </si>
  <si>
    <t>Usluga revizije dokumenata civilne zaštite</t>
  </si>
  <si>
    <t>Aktivnost A1005 11</t>
  </si>
  <si>
    <t>Usluge vještačenja</t>
  </si>
  <si>
    <t>Aktivnost A1007 02</t>
  </si>
  <si>
    <t xml:space="preserve">Pomoć trgovačkim društvima </t>
  </si>
  <si>
    <t>Aktivnost A1010 05</t>
  </si>
  <si>
    <t>Ostale tekuće donacije</t>
  </si>
  <si>
    <t>Kapitalni projekt K 1011 22</t>
  </si>
  <si>
    <t>Kupnja građevinskog zemljišta za stambenu namjenu</t>
  </si>
  <si>
    <t>PREDSJEDNIK OPĆINSKOG VIJEĆA</t>
  </si>
  <si>
    <t>Mate Zovko</t>
  </si>
  <si>
    <t>KLASA: 400-01/25-01/8</t>
  </si>
  <si>
    <t>URBROJ: 2181-29-1-25-1</t>
  </si>
  <si>
    <t xml:space="preserve">Ovaj Proračun se primjenjuje od 01.01.2026. i bit će objavljen u Službenim Glasniku općine Lokvičići.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</si>
</sst>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9"/>
      <color indexed="8"/>
      <name val="Arial"/>
      <family val="2"/>
      <charset val="238"/>
    </font>
    <font>
      <i/>
      <sz val="9"/>
      <color indexed="8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1" fillId="0" borderId="0" applyFont="0" applyFill="0" applyBorder="0" applyAlignment="0" applyProtection="0"/>
  </cellStyleXfs>
  <cellXfs count="309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0" fontId="15" fillId="0" borderId="5" xfId="0" applyFont="1" applyBorder="1" applyAlignment="1">
      <alignment horizontal="right" vertical="center"/>
    </xf>
    <xf numFmtId="0" fontId="7" fillId="2" borderId="3" xfId="0" applyFont="1" applyFill="1" applyBorder="1" applyAlignment="1">
      <alignment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0" fontId="17" fillId="0" borderId="0" xfId="0" quotePrefix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wrapText="1"/>
    </xf>
    <xf numFmtId="0" fontId="3" fillId="2" borderId="4" xfId="0" applyFont="1" applyFill="1" applyBorder="1" applyAlignment="1">
      <alignment horizontal="left" vertical="center" wrapText="1" indent="1"/>
    </xf>
    <xf numFmtId="0" fontId="3" fillId="0" borderId="0" xfId="0" applyFont="1" applyAlignment="1">
      <alignment horizontal="center" vertical="center" wrapText="1"/>
    </xf>
    <xf numFmtId="0" fontId="6" fillId="4" borderId="4" xfId="0" applyFont="1" applyFill="1" applyBorder="1" applyAlignment="1">
      <alignment horizontal="left" vertical="center" wrapText="1"/>
    </xf>
    <xf numFmtId="3" fontId="6" fillId="4" borderId="3" xfId="0" applyNumberFormat="1" applyFont="1" applyFill="1" applyBorder="1" applyAlignment="1">
      <alignment horizontal="center"/>
    </xf>
    <xf numFmtId="3" fontId="3" fillId="2" borderId="3" xfId="0" applyNumberFormat="1" applyFont="1" applyFill="1" applyBorder="1" applyAlignment="1">
      <alignment horizontal="center"/>
    </xf>
    <xf numFmtId="3" fontId="3" fillId="2" borderId="3" xfId="0" applyNumberFormat="1" applyFont="1" applyFill="1" applyBorder="1" applyAlignment="1">
      <alignment horizontal="center" wrapText="1"/>
    </xf>
    <xf numFmtId="3" fontId="0" fillId="0" borderId="0" xfId="0" applyNumberFormat="1"/>
    <xf numFmtId="3" fontId="3" fillId="0" borderId="3" xfId="0" applyNumberFormat="1" applyFont="1" applyBorder="1" applyAlignment="1">
      <alignment horizontal="center"/>
    </xf>
    <xf numFmtId="0" fontId="24" fillId="2" borderId="4" xfId="0" applyFont="1" applyFill="1" applyBorder="1" applyAlignment="1">
      <alignment horizontal="left" vertical="center" wrapText="1"/>
    </xf>
    <xf numFmtId="0" fontId="25" fillId="2" borderId="4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 indent="1"/>
    </xf>
    <xf numFmtId="0" fontId="3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3" fontId="3" fillId="2" borderId="0" xfId="0" applyNumberFormat="1" applyFont="1" applyFill="1" applyAlignment="1">
      <alignment horizontal="center"/>
    </xf>
    <xf numFmtId="0" fontId="16" fillId="2" borderId="0" xfId="0" applyFont="1" applyFill="1" applyAlignment="1">
      <alignment horizontal="left" vertical="center" wrapText="1"/>
    </xf>
    <xf numFmtId="3" fontId="3" fillId="2" borderId="0" xfId="0" applyNumberFormat="1" applyFont="1" applyFill="1" applyAlignment="1">
      <alignment horizontal="center" wrapText="1"/>
    </xf>
    <xf numFmtId="0" fontId="0" fillId="0" borderId="0" xfId="0" applyAlignment="1">
      <alignment horizontal="center"/>
    </xf>
    <xf numFmtId="0" fontId="7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 indent="1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/>
    </xf>
    <xf numFmtId="0" fontId="26" fillId="0" borderId="3" xfId="0" applyFont="1" applyBorder="1"/>
    <xf numFmtId="0" fontId="27" fillId="0" borderId="3" xfId="0" applyFont="1" applyBorder="1"/>
    <xf numFmtId="49" fontId="27" fillId="0" borderId="3" xfId="0" applyNumberFormat="1" applyFont="1" applyBorder="1"/>
    <xf numFmtId="0" fontId="27" fillId="0" borderId="3" xfId="0" applyFont="1" applyBorder="1" applyAlignment="1">
      <alignment wrapText="1"/>
    </xf>
    <xf numFmtId="0" fontId="9" fillId="6" borderId="3" xfId="0" applyFont="1" applyFill="1" applyBorder="1" applyAlignment="1">
      <alignment horizontal="left" vertical="center" wrapText="1"/>
    </xf>
    <xf numFmtId="0" fontId="9" fillId="6" borderId="3" xfId="0" applyFont="1" applyFill="1" applyBorder="1" applyAlignment="1">
      <alignment horizontal="left" vertical="center"/>
    </xf>
    <xf numFmtId="0" fontId="9" fillId="6" borderId="3" xfId="0" applyFont="1" applyFill="1" applyBorder="1" applyAlignment="1">
      <alignment vertical="center" wrapText="1"/>
    </xf>
    <xf numFmtId="0" fontId="7" fillId="6" borderId="2" xfId="0" applyFont="1" applyFill="1" applyBorder="1" applyAlignment="1">
      <alignment vertical="center"/>
    </xf>
    <xf numFmtId="0" fontId="9" fillId="6" borderId="1" xfId="0" applyFont="1" applyFill="1" applyBorder="1" applyAlignment="1">
      <alignment horizontal="left" vertical="center"/>
    </xf>
    <xf numFmtId="0" fontId="6" fillId="6" borderId="3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left" vertical="center" wrapText="1"/>
    </xf>
    <xf numFmtId="3" fontId="6" fillId="6" borderId="3" xfId="0" applyNumberFormat="1" applyFont="1" applyFill="1" applyBorder="1" applyAlignment="1">
      <alignment horizontal="center"/>
    </xf>
    <xf numFmtId="0" fontId="6" fillId="5" borderId="4" xfId="0" applyFont="1" applyFill="1" applyBorder="1" applyAlignment="1">
      <alignment horizontal="left" vertical="center" wrapText="1"/>
    </xf>
    <xf numFmtId="3" fontId="6" fillId="5" borderId="3" xfId="0" applyNumberFormat="1" applyFont="1" applyFill="1" applyBorder="1" applyAlignment="1">
      <alignment horizontal="center"/>
    </xf>
    <xf numFmtId="0" fontId="6" fillId="7" borderId="4" xfId="0" applyFont="1" applyFill="1" applyBorder="1" applyAlignment="1">
      <alignment horizontal="left" vertical="center" wrapText="1"/>
    </xf>
    <xf numFmtId="3" fontId="6" fillId="7" borderId="3" xfId="0" applyNumberFormat="1" applyFont="1" applyFill="1" applyBorder="1" applyAlignment="1">
      <alignment horizontal="center"/>
    </xf>
    <xf numFmtId="3" fontId="6" fillId="7" borderId="3" xfId="0" applyNumberFormat="1" applyFont="1" applyFill="1" applyBorder="1" applyAlignment="1">
      <alignment horizontal="center" wrapText="1"/>
    </xf>
    <xf numFmtId="0" fontId="3" fillId="7" borderId="4" xfId="0" applyFont="1" applyFill="1" applyBorder="1" applyAlignment="1">
      <alignment horizontal="left" vertical="center" wrapText="1"/>
    </xf>
    <xf numFmtId="0" fontId="23" fillId="7" borderId="4" xfId="0" applyFont="1" applyFill="1" applyBorder="1" applyAlignment="1">
      <alignment horizontal="left" vertical="center" wrapText="1"/>
    </xf>
    <xf numFmtId="3" fontId="6" fillId="7" borderId="3" xfId="0" applyNumberFormat="1" applyFont="1" applyFill="1" applyBorder="1" applyAlignment="1">
      <alignment horizontal="left"/>
    </xf>
    <xf numFmtId="3" fontId="6" fillId="7" borderId="3" xfId="0" applyNumberFormat="1" applyFont="1" applyFill="1" applyBorder="1" applyAlignment="1">
      <alignment horizontal="left" wrapText="1"/>
    </xf>
    <xf numFmtId="0" fontId="9" fillId="7" borderId="3" xfId="0" applyFont="1" applyFill="1" applyBorder="1" applyAlignment="1">
      <alignment horizontal="left" vertical="center" wrapText="1"/>
    </xf>
    <xf numFmtId="0" fontId="9" fillId="7" borderId="3" xfId="0" applyFont="1" applyFill="1" applyBorder="1" applyAlignment="1">
      <alignment horizontal="left" vertical="center"/>
    </xf>
    <xf numFmtId="0" fontId="1" fillId="7" borderId="3" xfId="0" applyFont="1" applyFill="1" applyBorder="1"/>
    <xf numFmtId="0" fontId="9" fillId="7" borderId="3" xfId="0" quotePrefix="1" applyFont="1" applyFill="1" applyBorder="1" applyAlignment="1">
      <alignment horizontal="left" vertical="center"/>
    </xf>
    <xf numFmtId="3" fontId="6" fillId="0" borderId="3" xfId="0" applyNumberFormat="1" applyFont="1" applyBorder="1" applyAlignment="1">
      <alignment horizontal="center" vertical="center" wrapText="1"/>
    </xf>
    <xf numFmtId="3" fontId="6" fillId="7" borderId="3" xfId="0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3" fontId="1" fillId="7" borderId="3" xfId="0" applyNumberFormat="1" applyFont="1" applyFill="1" applyBorder="1" applyAlignment="1">
      <alignment horizontal="center" vertical="center"/>
    </xf>
    <xf numFmtId="3" fontId="6" fillId="6" borderId="3" xfId="0" applyNumberFormat="1" applyFont="1" applyFill="1" applyBorder="1" applyAlignment="1">
      <alignment horizontal="center" vertical="center"/>
    </xf>
    <xf numFmtId="3" fontId="6" fillId="6" borderId="3" xfId="0" applyNumberFormat="1" applyFont="1" applyFill="1" applyBorder="1" applyAlignment="1">
      <alignment horizontal="center" vertical="center" wrapText="1"/>
    </xf>
    <xf numFmtId="3" fontId="3" fillId="7" borderId="3" xfId="0" applyNumberFormat="1" applyFont="1" applyFill="1" applyBorder="1" applyAlignment="1">
      <alignment horizontal="center"/>
    </xf>
    <xf numFmtId="3" fontId="16" fillId="2" borderId="3" xfId="0" applyNumberFormat="1" applyFont="1" applyFill="1" applyBorder="1" applyAlignment="1">
      <alignment horizontal="center"/>
    </xf>
    <xf numFmtId="3" fontId="16" fillId="2" borderId="3" xfId="0" applyNumberFormat="1" applyFont="1" applyFill="1" applyBorder="1" applyAlignment="1">
      <alignment horizontal="center" wrapText="1"/>
    </xf>
    <xf numFmtId="3" fontId="16" fillId="0" borderId="3" xfId="0" applyNumberFormat="1" applyFont="1" applyBorder="1" applyAlignment="1">
      <alignment horizontal="center"/>
    </xf>
    <xf numFmtId="0" fontId="6" fillId="6" borderId="3" xfId="0" applyFont="1" applyFill="1" applyBorder="1" applyAlignment="1">
      <alignment horizontal="center" vertical="top" wrapText="1"/>
    </xf>
    <xf numFmtId="3" fontId="3" fillId="7" borderId="3" xfId="0" applyNumberFormat="1" applyFont="1" applyFill="1" applyBorder="1" applyAlignment="1">
      <alignment horizontal="center" vertical="top"/>
    </xf>
    <xf numFmtId="3" fontId="3" fillId="2" borderId="3" xfId="0" applyNumberFormat="1" applyFont="1" applyFill="1" applyBorder="1" applyAlignment="1">
      <alignment horizontal="center" vertical="top"/>
    </xf>
    <xf numFmtId="3" fontId="6" fillId="6" borderId="3" xfId="0" applyNumberFormat="1" applyFont="1" applyFill="1" applyBorder="1" applyAlignment="1">
      <alignment horizontal="center" vertical="top"/>
    </xf>
    <xf numFmtId="3" fontId="3" fillId="2" borderId="3" xfId="0" applyNumberFormat="1" applyFont="1" applyFill="1" applyBorder="1" applyAlignment="1">
      <alignment horizontal="center" vertical="top" wrapText="1"/>
    </xf>
    <xf numFmtId="3" fontId="3" fillId="7" borderId="3" xfId="0" applyNumberFormat="1" applyFont="1" applyFill="1" applyBorder="1" applyAlignment="1">
      <alignment horizontal="center" vertical="top" wrapText="1"/>
    </xf>
    <xf numFmtId="3" fontId="3" fillId="2" borderId="3" xfId="0" applyNumberFormat="1" applyFont="1" applyFill="1" applyBorder="1" applyAlignment="1">
      <alignment horizontal="center" vertical="center" wrapText="1"/>
    </xf>
    <xf numFmtId="3" fontId="1" fillId="7" borderId="3" xfId="0" applyNumberFormat="1" applyFont="1" applyFill="1" applyBorder="1" applyAlignment="1">
      <alignment horizontal="center"/>
    </xf>
    <xf numFmtId="3" fontId="6" fillId="0" borderId="3" xfId="0" applyNumberFormat="1" applyFont="1" applyBorder="1" applyAlignment="1">
      <alignment horizontal="center"/>
    </xf>
    <xf numFmtId="3" fontId="9" fillId="3" borderId="1" xfId="0" quotePrefix="1" applyNumberFormat="1" applyFont="1" applyFill="1" applyBorder="1" applyAlignment="1">
      <alignment horizontal="center"/>
    </xf>
    <xf numFmtId="3" fontId="9" fillId="3" borderId="3" xfId="0" applyNumberFormat="1" applyFont="1" applyFill="1" applyBorder="1" applyAlignment="1">
      <alignment horizontal="center" wrapText="1"/>
    </xf>
    <xf numFmtId="3" fontId="9" fillId="6" borderId="1" xfId="0" quotePrefix="1" applyNumberFormat="1" applyFont="1" applyFill="1" applyBorder="1" applyAlignment="1">
      <alignment horizontal="center"/>
    </xf>
    <xf numFmtId="3" fontId="9" fillId="6" borderId="3" xfId="0" quotePrefix="1" applyNumberFormat="1" applyFont="1" applyFill="1" applyBorder="1" applyAlignment="1">
      <alignment horizontal="center"/>
    </xf>
    <xf numFmtId="3" fontId="6" fillId="6" borderId="1" xfId="0" quotePrefix="1" applyNumberFormat="1" applyFont="1" applyFill="1" applyBorder="1" applyAlignment="1">
      <alignment horizontal="center"/>
    </xf>
    <xf numFmtId="3" fontId="6" fillId="6" borderId="3" xfId="0" quotePrefix="1" applyNumberFormat="1" applyFont="1" applyFill="1" applyBorder="1" applyAlignment="1">
      <alignment horizontal="center"/>
    </xf>
    <xf numFmtId="0" fontId="7" fillId="2" borderId="3" xfId="0" quotePrefix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8" fillId="2" borderId="3" xfId="0" quotePrefix="1" applyFont="1" applyFill="1" applyBorder="1" applyAlignment="1">
      <alignment horizontal="center" vertical="center"/>
    </xf>
    <xf numFmtId="0" fontId="8" fillId="2" borderId="3" xfId="0" quotePrefix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9" fillId="6" borderId="3" xfId="0" applyNumberFormat="1" applyFont="1" applyFill="1" applyBorder="1" applyAlignment="1">
      <alignment horizontal="left" vertical="center" wrapText="1"/>
    </xf>
    <xf numFmtId="49" fontId="9" fillId="7" borderId="3" xfId="0" applyNumberFormat="1" applyFont="1" applyFill="1" applyBorder="1" applyAlignment="1">
      <alignment horizontal="left" vertical="center" wrapText="1"/>
    </xf>
    <xf numFmtId="49" fontId="8" fillId="2" borderId="3" xfId="0" quotePrefix="1" applyNumberFormat="1" applyFont="1" applyFill="1" applyBorder="1" applyAlignment="1">
      <alignment horizontal="left" vertical="center" wrapText="1"/>
    </xf>
    <xf numFmtId="49" fontId="8" fillId="2" borderId="3" xfId="0" applyNumberFormat="1" applyFont="1" applyFill="1" applyBorder="1" applyAlignment="1">
      <alignment horizontal="left" vertical="center"/>
    </xf>
    <xf numFmtId="49" fontId="9" fillId="7" borderId="3" xfId="0" applyNumberFormat="1" applyFont="1" applyFill="1" applyBorder="1" applyAlignment="1">
      <alignment horizontal="left" vertical="center"/>
    </xf>
    <xf numFmtId="49" fontId="8" fillId="2" borderId="3" xfId="0" applyNumberFormat="1" applyFont="1" applyFill="1" applyBorder="1" applyAlignment="1">
      <alignment horizontal="left" vertical="center" wrapText="1"/>
    </xf>
    <xf numFmtId="49" fontId="26" fillId="0" borderId="3" xfId="0" applyNumberFormat="1" applyFont="1" applyBorder="1"/>
    <xf numFmtId="49" fontId="1" fillId="7" borderId="3" xfId="0" applyNumberFormat="1" applyFont="1" applyFill="1" applyBorder="1"/>
    <xf numFmtId="49" fontId="27" fillId="0" borderId="3" xfId="0" applyNumberFormat="1" applyFont="1" applyBorder="1" applyAlignment="1">
      <alignment wrapText="1"/>
    </xf>
    <xf numFmtId="0" fontId="29" fillId="3" borderId="3" xfId="0" applyFont="1" applyFill="1" applyBorder="1" applyAlignment="1">
      <alignment horizontal="center" vertical="center" wrapText="1"/>
    </xf>
    <xf numFmtId="49" fontId="22" fillId="2" borderId="0" xfId="0" applyNumberFormat="1" applyFont="1" applyFill="1"/>
    <xf numFmtId="4" fontId="6" fillId="0" borderId="3" xfId="0" applyNumberFormat="1" applyFont="1" applyBorder="1" applyAlignment="1">
      <alignment horizontal="center"/>
    </xf>
    <xf numFmtId="4" fontId="6" fillId="6" borderId="3" xfId="0" applyNumberFormat="1" applyFont="1" applyFill="1" applyBorder="1" applyAlignment="1">
      <alignment horizontal="center"/>
    </xf>
    <xf numFmtId="4" fontId="9" fillId="3" borderId="1" xfId="0" quotePrefix="1" applyNumberFormat="1" applyFont="1" applyFill="1" applyBorder="1" applyAlignment="1">
      <alignment horizontal="center"/>
    </xf>
    <xf numFmtId="4" fontId="9" fillId="6" borderId="1" xfId="0" quotePrefix="1" applyNumberFormat="1" applyFont="1" applyFill="1" applyBorder="1" applyAlignment="1">
      <alignment horizontal="center"/>
    </xf>
    <xf numFmtId="0" fontId="30" fillId="2" borderId="4" xfId="0" applyFont="1" applyFill="1" applyBorder="1" applyAlignment="1">
      <alignment horizontal="left" vertical="center" wrapText="1"/>
    </xf>
    <xf numFmtId="0" fontId="9" fillId="7" borderId="3" xfId="0" quotePrefix="1" applyFont="1" applyFill="1" applyBorder="1" applyAlignment="1">
      <alignment horizontal="left" vertical="center" wrapText="1"/>
    </xf>
    <xf numFmtId="3" fontId="9" fillId="7" borderId="3" xfId="0" quotePrefix="1" applyNumberFormat="1" applyFont="1" applyFill="1" applyBorder="1" applyAlignment="1">
      <alignment horizontal="center" vertical="center"/>
    </xf>
    <xf numFmtId="3" fontId="9" fillId="7" borderId="3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8" fillId="2" borderId="3" xfId="0" quotePrefix="1" applyFont="1" applyFill="1" applyBorder="1" applyAlignment="1">
      <alignment horizontal="left" vertical="center" indent="1"/>
    </xf>
    <xf numFmtId="4" fontId="6" fillId="0" borderId="4" xfId="0" applyNumberFormat="1" applyFont="1" applyBorder="1" applyAlignment="1">
      <alignment horizontal="center" vertical="center" wrapText="1"/>
    </xf>
    <xf numFmtId="4" fontId="9" fillId="6" borderId="3" xfId="0" applyNumberFormat="1" applyFont="1" applyFill="1" applyBorder="1" applyAlignment="1">
      <alignment horizontal="center" vertical="center" wrapText="1"/>
    </xf>
    <xf numFmtId="4" fontId="7" fillId="2" borderId="3" xfId="0" applyNumberFormat="1" applyFont="1" applyFill="1" applyBorder="1" applyAlignment="1">
      <alignment horizontal="center" vertical="center" wrapText="1"/>
    </xf>
    <xf numFmtId="4" fontId="7" fillId="2" borderId="3" xfId="0" quotePrefix="1" applyNumberFormat="1" applyFont="1" applyFill="1" applyBorder="1" applyAlignment="1">
      <alignment horizontal="center" vertical="center" wrapText="1"/>
    </xf>
    <xf numFmtId="4" fontId="7" fillId="2" borderId="3" xfId="0" quotePrefix="1" applyNumberFormat="1" applyFont="1" applyFill="1" applyBorder="1" applyAlignment="1">
      <alignment horizontal="center" vertical="center"/>
    </xf>
    <xf numFmtId="4" fontId="6" fillId="6" borderId="3" xfId="0" applyNumberFormat="1" applyFont="1" applyFill="1" applyBorder="1" applyAlignment="1">
      <alignment horizontal="center" vertical="center" wrapText="1"/>
    </xf>
    <xf numFmtId="4" fontId="6" fillId="7" borderId="3" xfId="0" applyNumberFormat="1" applyFont="1" applyFill="1" applyBorder="1" applyAlignment="1">
      <alignment horizontal="center"/>
    </xf>
    <xf numFmtId="4" fontId="3" fillId="2" borderId="3" xfId="0" applyNumberFormat="1" applyFont="1" applyFill="1" applyBorder="1" applyAlignment="1">
      <alignment horizontal="center"/>
    </xf>
    <xf numFmtId="4" fontId="9" fillId="7" borderId="3" xfId="0" applyNumberFormat="1" applyFont="1" applyFill="1" applyBorder="1" applyAlignment="1">
      <alignment horizontal="center" vertical="center" wrapText="1"/>
    </xf>
    <xf numFmtId="4" fontId="8" fillId="2" borderId="3" xfId="0" quotePrefix="1" applyNumberFormat="1" applyFont="1" applyFill="1" applyBorder="1" applyAlignment="1">
      <alignment horizontal="center" vertical="center"/>
    </xf>
    <xf numFmtId="4" fontId="9" fillId="7" borderId="3" xfId="0" quotePrefix="1" applyNumberFormat="1" applyFont="1" applyFill="1" applyBorder="1" applyAlignment="1">
      <alignment horizontal="center" vertical="center"/>
    </xf>
    <xf numFmtId="4" fontId="8" fillId="2" borderId="3" xfId="0" quotePrefix="1" applyNumberFormat="1" applyFont="1" applyFill="1" applyBorder="1" applyAlignment="1">
      <alignment horizontal="center" vertical="center" wrapText="1"/>
    </xf>
    <xf numFmtId="4" fontId="8" fillId="2" borderId="3" xfId="0" applyNumberFormat="1" applyFont="1" applyFill="1" applyBorder="1" applyAlignment="1">
      <alignment horizontal="center" vertical="center" wrapText="1"/>
    </xf>
    <xf numFmtId="4" fontId="9" fillId="7" borderId="3" xfId="0" quotePrefix="1" applyNumberFormat="1" applyFont="1" applyFill="1" applyBorder="1" applyAlignment="1">
      <alignment horizontal="center" vertical="center" wrapText="1"/>
    </xf>
    <xf numFmtId="4" fontId="8" fillId="2" borderId="3" xfId="0" applyNumberFormat="1" applyFont="1" applyFill="1" applyBorder="1" applyAlignment="1">
      <alignment horizontal="center" vertical="center"/>
    </xf>
    <xf numFmtId="4" fontId="9" fillId="7" borderId="3" xfId="0" applyNumberFormat="1" applyFont="1" applyFill="1" applyBorder="1" applyAlignment="1">
      <alignment horizontal="center" vertical="center"/>
    </xf>
    <xf numFmtId="4" fontId="26" fillId="0" borderId="3" xfId="0" applyNumberFormat="1" applyFont="1" applyBorder="1" applyAlignment="1">
      <alignment horizontal="center"/>
    </xf>
    <xf numFmtId="4" fontId="27" fillId="0" borderId="3" xfId="0" applyNumberFormat="1" applyFont="1" applyBorder="1" applyAlignment="1">
      <alignment horizontal="center"/>
    </xf>
    <xf numFmtId="4" fontId="1" fillId="7" borderId="3" xfId="0" applyNumberFormat="1" applyFont="1" applyFill="1" applyBorder="1" applyAlignment="1">
      <alignment horizontal="center"/>
    </xf>
    <xf numFmtId="4" fontId="27" fillId="0" borderId="3" xfId="0" applyNumberFormat="1" applyFont="1" applyBorder="1" applyAlignment="1">
      <alignment horizontal="center" wrapText="1"/>
    </xf>
    <xf numFmtId="49" fontId="27" fillId="2" borderId="3" xfId="0" applyNumberFormat="1" applyFont="1" applyFill="1" applyBorder="1"/>
    <xf numFmtId="0" fontId="27" fillId="2" borderId="3" xfId="0" applyFont="1" applyFill="1" applyBorder="1"/>
    <xf numFmtId="4" fontId="27" fillId="2" borderId="3" xfId="0" applyNumberFormat="1" applyFont="1" applyFill="1" applyBorder="1" applyAlignment="1">
      <alignment horizontal="center"/>
    </xf>
    <xf numFmtId="3" fontId="27" fillId="2" borderId="3" xfId="0" applyNumberFormat="1" applyFont="1" applyFill="1" applyBorder="1" applyAlignment="1">
      <alignment horizontal="center" vertical="center"/>
    </xf>
    <xf numFmtId="4" fontId="7" fillId="2" borderId="4" xfId="0" applyNumberFormat="1" applyFont="1" applyFill="1" applyBorder="1" applyAlignment="1">
      <alignment horizontal="center" vertical="center" wrapText="1"/>
    </xf>
    <xf numFmtId="4" fontId="6" fillId="4" borderId="4" xfId="0" applyNumberFormat="1" applyFont="1" applyFill="1" applyBorder="1" applyAlignment="1">
      <alignment horizontal="center" vertical="center" wrapText="1"/>
    </xf>
    <xf numFmtId="4" fontId="6" fillId="6" borderId="4" xfId="0" applyNumberFormat="1" applyFont="1" applyFill="1" applyBorder="1" applyAlignment="1">
      <alignment horizontal="center" vertical="center" wrapText="1"/>
    </xf>
    <xf numFmtId="4" fontId="6" fillId="5" borderId="4" xfId="0" applyNumberFormat="1" applyFont="1" applyFill="1" applyBorder="1" applyAlignment="1">
      <alignment horizontal="center" vertical="center" wrapText="1"/>
    </xf>
    <xf numFmtId="4" fontId="6" fillId="7" borderId="4" xfId="0" applyNumberFormat="1" applyFont="1" applyFill="1" applyBorder="1" applyAlignment="1">
      <alignment horizontal="center" vertical="center" wrapText="1"/>
    </xf>
    <xf numFmtId="4" fontId="16" fillId="2" borderId="4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4" fontId="3" fillId="7" borderId="4" xfId="0" applyNumberFormat="1" applyFont="1" applyFill="1" applyBorder="1" applyAlignment="1">
      <alignment horizontal="center" vertical="center" wrapText="1"/>
    </xf>
    <xf numFmtId="4" fontId="23" fillId="7" borderId="4" xfId="0" applyNumberFormat="1" applyFont="1" applyFill="1" applyBorder="1" applyAlignment="1">
      <alignment horizontal="center" vertical="center" wrapText="1"/>
    </xf>
    <xf numFmtId="4" fontId="6" fillId="7" borderId="3" xfId="0" applyNumberFormat="1" applyFont="1" applyFill="1" applyBorder="1" applyAlignment="1">
      <alignment horizontal="center" wrapText="1"/>
    </xf>
    <xf numFmtId="4" fontId="24" fillId="2" borderId="4" xfId="0" applyNumberFormat="1" applyFont="1" applyFill="1" applyBorder="1" applyAlignment="1">
      <alignment horizontal="center" vertical="center" wrapText="1"/>
    </xf>
    <xf numFmtId="4" fontId="25" fillId="2" borderId="4" xfId="0" applyNumberFormat="1" applyFont="1" applyFill="1" applyBorder="1" applyAlignment="1">
      <alignment horizontal="center" vertical="center" wrapText="1"/>
    </xf>
    <xf numFmtId="4" fontId="6" fillId="2" borderId="4" xfId="0" applyNumberFormat="1" applyFont="1" applyFill="1" applyBorder="1" applyAlignment="1">
      <alignment horizontal="center" vertical="center" wrapText="1"/>
    </xf>
    <xf numFmtId="4" fontId="30" fillId="2" borderId="4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3" fontId="6" fillId="0" borderId="4" xfId="0" applyNumberFormat="1" applyFont="1" applyBorder="1" applyAlignment="1">
      <alignment horizontal="center" vertical="center" wrapText="1"/>
    </xf>
    <xf numFmtId="3" fontId="9" fillId="6" borderId="3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2" borderId="3" xfId="0" quotePrefix="1" applyNumberFormat="1" applyFont="1" applyFill="1" applyBorder="1" applyAlignment="1">
      <alignment horizontal="center" vertical="center" wrapText="1"/>
    </xf>
    <xf numFmtId="3" fontId="7" fillId="2" borderId="3" xfId="0" quotePrefix="1" applyNumberFormat="1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3" fontId="8" fillId="2" borderId="3" xfId="0" quotePrefix="1" applyNumberFormat="1" applyFont="1" applyFill="1" applyBorder="1" applyAlignment="1">
      <alignment horizontal="center" vertical="center"/>
    </xf>
    <xf numFmtId="3" fontId="8" fillId="2" borderId="3" xfId="0" quotePrefix="1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9" fillId="2" borderId="3" xfId="0" quotePrefix="1" applyNumberFormat="1" applyFont="1" applyFill="1" applyBorder="1" applyAlignment="1">
      <alignment horizontal="center" vertical="center"/>
    </xf>
    <xf numFmtId="3" fontId="9" fillId="7" borderId="3" xfId="0" quotePrefix="1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/>
    </xf>
    <xf numFmtId="3" fontId="9" fillId="7" borderId="3" xfId="0" applyNumberFormat="1" applyFont="1" applyFill="1" applyBorder="1" applyAlignment="1">
      <alignment horizontal="center" vertical="center"/>
    </xf>
    <xf numFmtId="3" fontId="26" fillId="0" borderId="3" xfId="0" applyNumberFormat="1" applyFont="1" applyBorder="1" applyAlignment="1">
      <alignment horizontal="center"/>
    </xf>
    <xf numFmtId="3" fontId="27" fillId="0" borderId="3" xfId="0" applyNumberFormat="1" applyFont="1" applyBorder="1" applyAlignment="1">
      <alignment horizontal="center"/>
    </xf>
    <xf numFmtId="3" fontId="27" fillId="2" borderId="3" xfId="0" applyNumberFormat="1" applyFont="1" applyFill="1" applyBorder="1" applyAlignment="1">
      <alignment horizontal="center"/>
    </xf>
    <xf numFmtId="3" fontId="27" fillId="0" borderId="3" xfId="0" applyNumberFormat="1" applyFont="1" applyBorder="1" applyAlignment="1">
      <alignment horizontal="center" wrapText="1"/>
    </xf>
    <xf numFmtId="0" fontId="6" fillId="0" borderId="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3" fontId="6" fillId="7" borderId="4" xfId="0" applyNumberFormat="1" applyFont="1" applyFill="1" applyBorder="1" applyAlignment="1">
      <alignment horizontal="center" vertical="center" wrapText="1"/>
    </xf>
    <xf numFmtId="3" fontId="6" fillId="4" borderId="4" xfId="0" applyNumberFormat="1" applyFont="1" applyFill="1" applyBorder="1" applyAlignment="1">
      <alignment horizontal="center" vertical="center" wrapText="1"/>
    </xf>
    <xf numFmtId="3" fontId="6" fillId="6" borderId="4" xfId="0" applyNumberFormat="1" applyFont="1" applyFill="1" applyBorder="1" applyAlignment="1">
      <alignment horizontal="center" vertical="center" wrapText="1"/>
    </xf>
    <xf numFmtId="3" fontId="6" fillId="5" borderId="4" xfId="0" applyNumberFormat="1" applyFont="1" applyFill="1" applyBorder="1" applyAlignment="1">
      <alignment horizontal="center" vertical="center" wrapText="1"/>
    </xf>
    <xf numFmtId="3" fontId="16" fillId="2" borderId="4" xfId="0" applyNumberFormat="1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 wrapText="1"/>
    </xf>
    <xf numFmtId="3" fontId="3" fillId="7" borderId="4" xfId="0" applyNumberFormat="1" applyFont="1" applyFill="1" applyBorder="1" applyAlignment="1">
      <alignment horizontal="center" vertical="center" wrapText="1"/>
    </xf>
    <xf numFmtId="3" fontId="23" fillId="7" borderId="4" xfId="0" applyNumberFormat="1" applyFont="1" applyFill="1" applyBorder="1" applyAlignment="1">
      <alignment horizontal="center" vertical="center" wrapText="1"/>
    </xf>
    <xf numFmtId="3" fontId="24" fillId="2" borderId="4" xfId="0" applyNumberFormat="1" applyFont="1" applyFill="1" applyBorder="1" applyAlignment="1">
      <alignment horizontal="center" vertical="center" wrapText="1"/>
    </xf>
    <xf numFmtId="3" fontId="25" fillId="2" borderId="4" xfId="0" applyNumberFormat="1" applyFont="1" applyFill="1" applyBorder="1" applyAlignment="1">
      <alignment horizontal="center" vertical="center" wrapText="1"/>
    </xf>
    <xf numFmtId="3" fontId="6" fillId="2" borderId="4" xfId="0" applyNumberFormat="1" applyFont="1" applyFill="1" applyBorder="1" applyAlignment="1">
      <alignment horizontal="center" vertical="center" wrapText="1"/>
    </xf>
    <xf numFmtId="4" fontId="6" fillId="7" borderId="4" xfId="0" applyNumberFormat="1" applyFont="1" applyFill="1" applyBorder="1" applyAlignment="1">
      <alignment horizontal="left" vertical="center" wrapText="1"/>
    </xf>
    <xf numFmtId="4" fontId="6" fillId="7" borderId="4" xfId="0" applyNumberFormat="1" applyFont="1" applyFill="1" applyBorder="1" applyAlignment="1">
      <alignment horizontal="center" wrapText="1"/>
    </xf>
    <xf numFmtId="3" fontId="6" fillId="7" borderId="4" xfId="0" applyNumberFormat="1" applyFont="1" applyFill="1" applyBorder="1" applyAlignment="1">
      <alignment horizontal="center" wrapText="1"/>
    </xf>
    <xf numFmtId="49" fontId="22" fillId="2" borderId="0" xfId="1" applyNumberFormat="1" applyFont="1" applyFill="1"/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3" fontId="6" fillId="7" borderId="4" xfId="0" applyNumberFormat="1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0" fillId="2" borderId="0" xfId="0" applyFill="1"/>
    <xf numFmtId="3" fontId="3" fillId="2" borderId="0" xfId="0" applyNumberFormat="1" applyFont="1" applyFill="1"/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9" fillId="3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6" borderId="1" xfId="0" applyFont="1" applyFill="1" applyBorder="1" applyAlignment="1">
      <alignment horizontal="left" vertical="center" wrapText="1"/>
    </xf>
    <xf numFmtId="0" fontId="9" fillId="6" borderId="2" xfId="0" applyFont="1" applyFill="1" applyBorder="1" applyAlignment="1">
      <alignment horizontal="left" vertical="center" wrapText="1"/>
    </xf>
    <xf numFmtId="0" fontId="9" fillId="6" borderId="4" xfId="0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9" fillId="6" borderId="1" xfId="0" quotePrefix="1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7" fillId="6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28" fillId="0" borderId="0" xfId="0" applyFont="1" applyAlignment="1">
      <alignment horizontal="center"/>
    </xf>
    <xf numFmtId="0" fontId="12" fillId="0" borderId="0" xfId="0" applyFont="1" applyAlignment="1">
      <alignment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3" fontId="6" fillId="7" borderId="1" xfId="0" applyNumberFormat="1" applyFont="1" applyFill="1" applyBorder="1" applyAlignment="1">
      <alignment horizontal="left" vertical="center"/>
    </xf>
    <xf numFmtId="3" fontId="6" fillId="7" borderId="2" xfId="0" applyNumberFormat="1" applyFont="1" applyFill="1" applyBorder="1" applyAlignment="1">
      <alignment horizontal="left" vertical="center"/>
    </xf>
    <xf numFmtId="3" fontId="6" fillId="7" borderId="4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6" fillId="7" borderId="1" xfId="0" applyFont="1" applyFill="1" applyBorder="1" applyAlignment="1">
      <alignment horizontal="left" vertical="center" wrapText="1"/>
    </xf>
    <xf numFmtId="0" fontId="6" fillId="7" borderId="2" xfId="0" applyFont="1" applyFill="1" applyBorder="1" applyAlignment="1">
      <alignment horizontal="left" vertical="center" wrapText="1"/>
    </xf>
    <xf numFmtId="0" fontId="6" fillId="7" borderId="4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3" fontId="6" fillId="7" borderId="1" xfId="0" applyNumberFormat="1" applyFont="1" applyFill="1" applyBorder="1" applyAlignment="1">
      <alignment horizontal="left"/>
    </xf>
    <xf numFmtId="3" fontId="6" fillId="7" borderId="2" xfId="0" applyNumberFormat="1" applyFont="1" applyFill="1" applyBorder="1" applyAlignment="1">
      <alignment horizontal="left"/>
    </xf>
    <xf numFmtId="3" fontId="6" fillId="7" borderId="4" xfId="0" applyNumberFormat="1" applyFont="1" applyFill="1" applyBorder="1" applyAlignment="1">
      <alignment horizontal="left"/>
    </xf>
    <xf numFmtId="0" fontId="6" fillId="7" borderId="1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3" fontId="6" fillId="7" borderId="1" xfId="0" applyNumberFormat="1" applyFont="1" applyFill="1" applyBorder="1" applyAlignment="1">
      <alignment horizontal="center"/>
    </xf>
    <xf numFmtId="3" fontId="6" fillId="7" borderId="2" xfId="0" applyNumberFormat="1" applyFont="1" applyFill="1" applyBorder="1" applyAlignment="1">
      <alignment horizontal="center"/>
    </xf>
    <xf numFmtId="3" fontId="6" fillId="7" borderId="4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 vertical="center" wrapText="1" indent="1"/>
    </xf>
    <xf numFmtId="0" fontId="3" fillId="2" borderId="0" xfId="0" applyFont="1" applyFill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  <xf numFmtId="3" fontId="3" fillId="2" borderId="0" xfId="0" applyNumberFormat="1" applyFont="1" applyFill="1" applyAlignment="1">
      <alignment horizontal="center"/>
    </xf>
    <xf numFmtId="3" fontId="6" fillId="7" borderId="1" xfId="0" applyNumberFormat="1" applyFont="1" applyFill="1" applyBorder="1" applyAlignment="1">
      <alignment horizontal="left" wrapText="1"/>
    </xf>
    <xf numFmtId="3" fontId="6" fillId="7" borderId="2" xfId="0" applyNumberFormat="1" applyFont="1" applyFill="1" applyBorder="1" applyAlignment="1">
      <alignment horizontal="left" wrapText="1"/>
    </xf>
    <xf numFmtId="3" fontId="6" fillId="7" borderId="4" xfId="0" applyNumberFormat="1" applyFont="1" applyFill="1" applyBorder="1" applyAlignment="1">
      <alignment horizontal="left" wrapText="1"/>
    </xf>
    <xf numFmtId="3" fontId="6" fillId="7" borderId="1" xfId="0" applyNumberFormat="1" applyFont="1" applyFill="1" applyBorder="1" applyAlignment="1">
      <alignment horizontal="center" wrapText="1"/>
    </xf>
    <xf numFmtId="3" fontId="6" fillId="7" borderId="2" xfId="0" applyNumberFormat="1" applyFont="1" applyFill="1" applyBorder="1" applyAlignment="1">
      <alignment horizontal="center" wrapText="1"/>
    </xf>
    <xf numFmtId="3" fontId="6" fillId="7" borderId="4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 vertical="center" wrapText="1" indent="2"/>
    </xf>
    <xf numFmtId="0" fontId="3" fillId="2" borderId="2" xfId="0" applyFont="1" applyFill="1" applyBorder="1" applyAlignment="1">
      <alignment horizontal="left" vertical="center" wrapText="1" indent="2"/>
    </xf>
    <xf numFmtId="0" fontId="3" fillId="2" borderId="4" xfId="0" applyFont="1" applyFill="1" applyBorder="1" applyAlignment="1">
      <alignment horizontal="left" vertical="center" wrapText="1" indent="2"/>
    </xf>
    <xf numFmtId="4" fontId="6" fillId="7" borderId="2" xfId="0" applyNumberFormat="1" applyFont="1" applyFill="1" applyBorder="1" applyAlignment="1">
      <alignment horizontal="left" vertical="center" wrapText="1"/>
    </xf>
    <xf numFmtId="4" fontId="6" fillId="7" borderId="4" xfId="0" applyNumberFormat="1" applyFont="1" applyFill="1" applyBorder="1" applyAlignment="1">
      <alignment horizontal="left" vertical="center" wrapText="1"/>
    </xf>
    <xf numFmtId="3" fontId="6" fillId="7" borderId="2" xfId="0" applyNumberFormat="1" applyFont="1" applyFill="1" applyBorder="1" applyAlignment="1">
      <alignment horizontal="left" vertical="center" wrapText="1"/>
    </xf>
    <xf numFmtId="3" fontId="6" fillId="7" borderId="4" xfId="0" applyNumberFormat="1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top" wrapText="1"/>
    </xf>
    <xf numFmtId="0" fontId="6" fillId="5" borderId="2" xfId="0" applyFont="1" applyFill="1" applyBorder="1" applyAlignment="1">
      <alignment horizontal="left" vertical="top" wrapText="1"/>
    </xf>
    <xf numFmtId="0" fontId="6" fillId="5" borderId="4" xfId="0" applyFont="1" applyFill="1" applyBorder="1" applyAlignment="1">
      <alignment horizontal="left" vertical="top" wrapText="1"/>
    </xf>
    <xf numFmtId="0" fontId="6" fillId="7" borderId="1" xfId="0" applyFont="1" applyFill="1" applyBorder="1" applyAlignment="1">
      <alignment horizontal="left" vertical="top" wrapText="1"/>
    </xf>
    <xf numFmtId="0" fontId="6" fillId="7" borderId="2" xfId="0" applyFont="1" applyFill="1" applyBorder="1" applyAlignment="1">
      <alignment horizontal="left" vertical="top" wrapText="1"/>
    </xf>
    <xf numFmtId="0" fontId="6" fillId="7" borderId="4" xfId="0" applyFont="1" applyFill="1" applyBorder="1" applyAlignment="1">
      <alignment horizontal="left" vertical="top" wrapText="1"/>
    </xf>
  </cellXfs>
  <cellStyles count="2">
    <cellStyle name="Normalno" xfId="0" builtinId="0"/>
    <cellStyle name="Zarez 2" xfId="1" xr:uid="{708BE074-EAF4-4649-AE4A-959CB743D378}"/>
  </cellStyles>
  <dxfs count="0"/>
  <tableStyles count="0" defaultTableStyle="TableStyleMedium2" defaultPivotStyle="PivotStyleLight16"/>
  <colors>
    <mruColors>
      <color rgb="FF0096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1"/>
  <sheetViews>
    <sheetView zoomScaleNormal="100" workbookViewId="0">
      <selection activeCell="J15" sqref="J15"/>
    </sheetView>
  </sheetViews>
  <sheetFormatPr defaultRowHeight="14.4" x14ac:dyDescent="0.3"/>
  <cols>
    <col min="5" max="5" width="25.33203125" customWidth="1"/>
    <col min="6" max="6" width="19.44140625" customWidth="1"/>
    <col min="7" max="7" width="23.5546875" customWidth="1"/>
    <col min="8" max="10" width="25.33203125" customWidth="1"/>
  </cols>
  <sheetData>
    <row r="1" spans="1:10" ht="25.2" customHeight="1" x14ac:dyDescent="0.3">
      <c r="A1" s="243" t="s">
        <v>391</v>
      </c>
      <c r="B1" s="243"/>
      <c r="C1" s="243"/>
      <c r="D1" s="243"/>
      <c r="E1" s="243"/>
      <c r="F1" s="243"/>
      <c r="G1" s="243"/>
      <c r="H1" s="243"/>
      <c r="I1" s="243"/>
      <c r="J1" s="243"/>
    </row>
    <row r="2" spans="1:10" ht="42" customHeight="1" x14ac:dyDescent="0.3">
      <c r="A2" s="239" t="s">
        <v>392</v>
      </c>
      <c r="B2" s="239"/>
      <c r="C2" s="239"/>
      <c r="D2" s="239"/>
      <c r="E2" s="239"/>
      <c r="F2" s="239"/>
      <c r="G2" s="239"/>
      <c r="H2" s="239"/>
      <c r="I2" s="239"/>
      <c r="J2" s="239"/>
    </row>
    <row r="3" spans="1:10" ht="18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ht="15.6" x14ac:dyDescent="0.3">
      <c r="A4" s="239" t="s">
        <v>14</v>
      </c>
      <c r="B4" s="239"/>
      <c r="C4" s="239"/>
      <c r="D4" s="239"/>
      <c r="E4" s="239"/>
      <c r="F4" s="239"/>
      <c r="G4" s="239"/>
      <c r="H4" s="239"/>
      <c r="I4" s="245"/>
      <c r="J4" s="245"/>
    </row>
    <row r="5" spans="1:10" ht="17.399999999999999" x14ac:dyDescent="0.3">
      <c r="A5" s="4"/>
      <c r="B5" s="4"/>
      <c r="C5" s="4"/>
      <c r="D5" s="4"/>
      <c r="E5" s="4"/>
      <c r="F5" s="4"/>
      <c r="G5" s="4"/>
      <c r="H5" s="4"/>
      <c r="I5" s="5"/>
      <c r="J5" s="5"/>
    </row>
    <row r="6" spans="1:10" ht="18" customHeight="1" x14ac:dyDescent="0.3">
      <c r="A6" s="239" t="s">
        <v>21</v>
      </c>
      <c r="B6" s="240"/>
      <c r="C6" s="240"/>
      <c r="D6" s="240"/>
      <c r="E6" s="240"/>
      <c r="F6" s="240"/>
      <c r="G6" s="240"/>
      <c r="H6" s="240"/>
      <c r="I6" s="240"/>
      <c r="J6" s="240"/>
    </row>
    <row r="7" spans="1:10" ht="17.399999999999999" x14ac:dyDescent="0.3">
      <c r="A7" s="1"/>
      <c r="B7" s="2"/>
      <c r="C7" s="2"/>
      <c r="D7" s="2"/>
      <c r="E7" s="6"/>
      <c r="F7" s="7"/>
      <c r="G7" s="7"/>
      <c r="H7" s="7"/>
      <c r="I7" s="7"/>
      <c r="J7" s="25" t="s">
        <v>25</v>
      </c>
    </row>
    <row r="8" spans="1:10" ht="26.4" x14ac:dyDescent="0.3">
      <c r="A8" s="21"/>
      <c r="B8" s="22"/>
      <c r="C8" s="22"/>
      <c r="D8" s="23"/>
      <c r="E8" s="24"/>
      <c r="F8" s="3" t="s">
        <v>357</v>
      </c>
      <c r="G8" s="3" t="s">
        <v>358</v>
      </c>
      <c r="H8" s="3" t="s">
        <v>355</v>
      </c>
      <c r="I8" s="3" t="s">
        <v>280</v>
      </c>
      <c r="J8" s="3" t="s">
        <v>356</v>
      </c>
    </row>
    <row r="9" spans="1:10" x14ac:dyDescent="0.3">
      <c r="A9" s="230" t="s">
        <v>0</v>
      </c>
      <c r="B9" s="238"/>
      <c r="C9" s="238"/>
      <c r="D9" s="238"/>
      <c r="E9" s="246"/>
      <c r="F9" s="132">
        <v>903054.17</v>
      </c>
      <c r="G9" s="75">
        <v>1255747</v>
      </c>
      <c r="H9" s="75">
        <f>H10+H11</f>
        <v>2189870</v>
      </c>
      <c r="I9" s="75">
        <f t="shared" ref="I9:J9" si="0">I10+I11</f>
        <v>1676170</v>
      </c>
      <c r="J9" s="75">
        <f t="shared" si="0"/>
        <v>1348270</v>
      </c>
    </row>
    <row r="10" spans="1:10" x14ac:dyDescent="0.3">
      <c r="A10" s="247" t="s">
        <v>33</v>
      </c>
      <c r="B10" s="234"/>
      <c r="C10" s="234"/>
      <c r="D10" s="234"/>
      <c r="E10" s="236"/>
      <c r="F10" s="131">
        <v>900354.17</v>
      </c>
      <c r="G10" s="108">
        <v>1251747</v>
      </c>
      <c r="H10" s="108">
        <f>' Račun prihoda i rashoda'!E8</f>
        <v>2157870</v>
      </c>
      <c r="I10" s="108">
        <f>' Račun prihoda i rashoda'!F8</f>
        <v>1668170</v>
      </c>
      <c r="J10" s="108">
        <f>' Račun prihoda i rashoda'!G8</f>
        <v>1348270</v>
      </c>
    </row>
    <row r="11" spans="1:10" x14ac:dyDescent="0.3">
      <c r="A11" s="235" t="s">
        <v>34</v>
      </c>
      <c r="B11" s="236"/>
      <c r="C11" s="236"/>
      <c r="D11" s="236"/>
      <c r="E11" s="236"/>
      <c r="F11" s="131">
        <v>2700</v>
      </c>
      <c r="G11" s="108">
        <v>4000</v>
      </c>
      <c r="H11" s="108">
        <f>' Račun prihoda i rashoda'!E14</f>
        <v>32000</v>
      </c>
      <c r="I11" s="108">
        <f>' Račun prihoda i rashoda'!F14</f>
        <v>8000</v>
      </c>
      <c r="J11" s="108">
        <f>' Račun prihoda i rashoda'!G14</f>
        <v>0</v>
      </c>
    </row>
    <row r="12" spans="1:10" x14ac:dyDescent="0.3">
      <c r="A12" s="72" t="s">
        <v>1</v>
      </c>
      <c r="B12" s="71"/>
      <c r="C12" s="71"/>
      <c r="D12" s="71"/>
      <c r="E12" s="71"/>
      <c r="F12" s="132">
        <v>814288</v>
      </c>
      <c r="G12" s="75">
        <v>1173297</v>
      </c>
      <c r="H12" s="75">
        <f>H13+H14</f>
        <v>2189870</v>
      </c>
      <c r="I12" s="75">
        <f t="shared" ref="I12:J12" si="1">I13+I14</f>
        <v>1676170</v>
      </c>
      <c r="J12" s="75">
        <f t="shared" si="1"/>
        <v>1348270</v>
      </c>
    </row>
    <row r="13" spans="1:10" x14ac:dyDescent="0.3">
      <c r="A13" s="233" t="s">
        <v>35</v>
      </c>
      <c r="B13" s="234"/>
      <c r="C13" s="234"/>
      <c r="D13" s="234"/>
      <c r="E13" s="234"/>
      <c r="F13" s="131">
        <v>333271.19</v>
      </c>
      <c r="G13" s="108">
        <v>491297</v>
      </c>
      <c r="H13" s="108">
        <f>' Račun prihoda i rashoda'!E20</f>
        <v>686870</v>
      </c>
      <c r="I13" s="108">
        <f>' Račun prihoda i rashoda'!F20</f>
        <v>643170</v>
      </c>
      <c r="J13" s="108">
        <f>' Račun prihoda i rashoda'!G20</f>
        <v>396270</v>
      </c>
    </row>
    <row r="14" spans="1:10" x14ac:dyDescent="0.3">
      <c r="A14" s="235" t="s">
        <v>36</v>
      </c>
      <c r="B14" s="236"/>
      <c r="C14" s="236"/>
      <c r="D14" s="236"/>
      <c r="E14" s="236"/>
      <c r="F14" s="131">
        <v>481016.81</v>
      </c>
      <c r="G14" s="108">
        <v>682000</v>
      </c>
      <c r="H14" s="108">
        <f>' Račun prihoda i rashoda'!E28</f>
        <v>1503000</v>
      </c>
      <c r="I14" s="108">
        <f>' Račun prihoda i rashoda'!F28</f>
        <v>1033000</v>
      </c>
      <c r="J14" s="108">
        <f>' Račun prihoda i rashoda'!G28</f>
        <v>952000</v>
      </c>
    </row>
    <row r="15" spans="1:10" x14ac:dyDescent="0.3">
      <c r="A15" s="237" t="s">
        <v>42</v>
      </c>
      <c r="B15" s="238"/>
      <c r="C15" s="238"/>
      <c r="D15" s="238"/>
      <c r="E15" s="238"/>
      <c r="F15" s="132">
        <v>88766.17</v>
      </c>
      <c r="G15" s="75">
        <v>82450</v>
      </c>
      <c r="H15" s="75">
        <v>0</v>
      </c>
      <c r="I15" s="75">
        <f t="shared" ref="I15:J15" si="2">I9-I12</f>
        <v>0</v>
      </c>
      <c r="J15" s="75">
        <f t="shared" si="2"/>
        <v>0</v>
      </c>
    </row>
    <row r="16" spans="1:10" ht="17.399999999999999" x14ac:dyDescent="0.3">
      <c r="A16" s="4"/>
      <c r="B16" s="17"/>
      <c r="C16" s="17"/>
      <c r="D16" s="17"/>
      <c r="E16" s="17"/>
      <c r="F16" s="17"/>
      <c r="G16" s="17"/>
      <c r="H16" s="18"/>
      <c r="I16" s="18"/>
      <c r="J16" s="18"/>
    </row>
    <row r="17" spans="1:10" ht="18" customHeight="1" x14ac:dyDescent="0.3">
      <c r="A17" s="239" t="s">
        <v>20</v>
      </c>
      <c r="B17" s="240"/>
      <c r="C17" s="240"/>
      <c r="D17" s="240"/>
      <c r="E17" s="240"/>
      <c r="F17" s="240"/>
      <c r="G17" s="240"/>
      <c r="H17" s="240"/>
      <c r="I17" s="240"/>
      <c r="J17" s="240"/>
    </row>
    <row r="18" spans="1:10" ht="17.399999999999999" x14ac:dyDescent="0.3">
      <c r="A18" s="4"/>
      <c r="B18" s="17"/>
      <c r="C18" s="17"/>
      <c r="D18" s="17"/>
      <c r="E18" s="17"/>
      <c r="F18" s="17"/>
      <c r="G18" s="17"/>
      <c r="H18" s="18"/>
      <c r="I18" s="18"/>
      <c r="J18" s="18"/>
    </row>
    <row r="19" spans="1:10" ht="26.4" x14ac:dyDescent="0.3">
      <c r="A19" s="21"/>
      <c r="B19" s="22"/>
      <c r="C19" s="22"/>
      <c r="D19" s="23"/>
      <c r="E19" s="24"/>
      <c r="F19" s="3" t="s">
        <v>359</v>
      </c>
      <c r="G19" s="3" t="s">
        <v>358</v>
      </c>
      <c r="H19" s="3" t="s">
        <v>355</v>
      </c>
      <c r="I19" s="3" t="s">
        <v>280</v>
      </c>
      <c r="J19" s="3" t="s">
        <v>356</v>
      </c>
    </row>
    <row r="20" spans="1:10" x14ac:dyDescent="0.3">
      <c r="A20" s="235" t="s">
        <v>37</v>
      </c>
      <c r="B20" s="236"/>
      <c r="C20" s="236"/>
      <c r="D20" s="236"/>
      <c r="E20" s="236"/>
      <c r="F20" s="131">
        <v>0</v>
      </c>
      <c r="G20" s="108">
        <v>0</v>
      </c>
      <c r="H20" s="108">
        <f>'Račun financiranja'!E9</f>
        <v>0</v>
      </c>
      <c r="I20" s="108">
        <f>'Račun financiranja'!F9</f>
        <v>0</v>
      </c>
      <c r="J20" s="108">
        <f>'Račun financiranja'!G9</f>
        <v>0</v>
      </c>
    </row>
    <row r="21" spans="1:10" x14ac:dyDescent="0.3">
      <c r="A21" s="235" t="s">
        <v>38</v>
      </c>
      <c r="B21" s="236"/>
      <c r="C21" s="236"/>
      <c r="D21" s="236"/>
      <c r="E21" s="236"/>
      <c r="F21" s="131">
        <v>12026.96</v>
      </c>
      <c r="G21" s="108">
        <v>0</v>
      </c>
      <c r="H21" s="108">
        <f>'Račun financiranja'!E13</f>
        <v>0</v>
      </c>
      <c r="I21" s="108">
        <f>'Račun financiranja'!F13</f>
        <v>0</v>
      </c>
      <c r="J21" s="108">
        <f>'Račun financiranja'!G13</f>
        <v>0</v>
      </c>
    </row>
    <row r="22" spans="1:10" x14ac:dyDescent="0.3">
      <c r="A22" s="237" t="s">
        <v>2</v>
      </c>
      <c r="B22" s="238"/>
      <c r="C22" s="238"/>
      <c r="D22" s="238"/>
      <c r="E22" s="238"/>
      <c r="F22" s="132">
        <v>-12026.96</v>
      </c>
      <c r="G22" s="75">
        <v>0</v>
      </c>
      <c r="H22" s="75">
        <f>H20+H21</f>
        <v>0</v>
      </c>
      <c r="I22" s="75">
        <f t="shared" ref="I22:J22" si="3">I20+I21</f>
        <v>0</v>
      </c>
      <c r="J22" s="75">
        <f t="shared" si="3"/>
        <v>0</v>
      </c>
    </row>
    <row r="23" spans="1:10" x14ac:dyDescent="0.3">
      <c r="A23" s="237" t="s">
        <v>43</v>
      </c>
      <c r="B23" s="238"/>
      <c r="C23" s="238"/>
      <c r="D23" s="238"/>
      <c r="E23" s="238"/>
      <c r="F23" s="132">
        <v>76739.210000000006</v>
      </c>
      <c r="G23" s="75">
        <v>0</v>
      </c>
      <c r="H23" s="75">
        <f>H15+H22</f>
        <v>0</v>
      </c>
      <c r="I23" s="75">
        <f t="shared" ref="I23:J23" si="4">I15+I22</f>
        <v>0</v>
      </c>
      <c r="J23" s="75">
        <f t="shared" si="4"/>
        <v>0</v>
      </c>
    </row>
    <row r="24" spans="1:10" ht="17.399999999999999" x14ac:dyDescent="0.3">
      <c r="A24" s="16"/>
      <c r="B24" s="17"/>
      <c r="C24" s="17"/>
      <c r="D24" s="17"/>
      <c r="E24" s="17"/>
      <c r="F24" s="17"/>
      <c r="G24" s="17"/>
      <c r="H24" s="18"/>
      <c r="I24" s="18"/>
      <c r="J24" s="18"/>
    </row>
    <row r="25" spans="1:10" ht="18" customHeight="1" x14ac:dyDescent="0.3">
      <c r="A25" s="239" t="s">
        <v>41</v>
      </c>
      <c r="B25" s="240"/>
      <c r="C25" s="240"/>
      <c r="D25" s="240"/>
      <c r="E25" s="240"/>
      <c r="F25" s="240"/>
      <c r="G25" s="240"/>
      <c r="H25" s="240"/>
      <c r="I25" s="240"/>
      <c r="J25" s="240"/>
    </row>
    <row r="26" spans="1:10" ht="18" customHeight="1" x14ac:dyDescent="0.3">
      <c r="A26" s="39"/>
      <c r="B26" s="40"/>
      <c r="C26" s="40"/>
      <c r="D26" s="40"/>
      <c r="E26" s="40"/>
      <c r="F26" s="40"/>
      <c r="G26" s="40"/>
      <c r="H26" s="40"/>
      <c r="I26" s="40"/>
      <c r="J26" s="40"/>
    </row>
    <row r="27" spans="1:10" ht="26.4" x14ac:dyDescent="0.3">
      <c r="A27" s="21"/>
      <c r="B27" s="22"/>
      <c r="C27" s="22"/>
      <c r="D27" s="23"/>
      <c r="E27" s="24"/>
      <c r="F27" s="3" t="s">
        <v>357</v>
      </c>
      <c r="G27" s="3" t="s">
        <v>358</v>
      </c>
      <c r="H27" s="3" t="s">
        <v>355</v>
      </c>
      <c r="I27" s="3" t="s">
        <v>280</v>
      </c>
      <c r="J27" s="3" t="s">
        <v>356</v>
      </c>
    </row>
    <row r="28" spans="1:10" ht="15" customHeight="1" x14ac:dyDescent="0.3">
      <c r="A28" s="227" t="s">
        <v>46</v>
      </c>
      <c r="B28" s="241"/>
      <c r="C28" s="241"/>
      <c r="D28" s="241"/>
      <c r="E28" s="242"/>
      <c r="F28" s="133">
        <v>-159189.1</v>
      </c>
      <c r="G28" s="109">
        <v>-82450</v>
      </c>
      <c r="H28" s="133">
        <v>0</v>
      </c>
      <c r="I28" s="109">
        <v>0</v>
      </c>
      <c r="J28" s="110">
        <v>0</v>
      </c>
    </row>
    <row r="29" spans="1:10" ht="15" customHeight="1" x14ac:dyDescent="0.3">
      <c r="A29" s="237" t="s">
        <v>45</v>
      </c>
      <c r="B29" s="238"/>
      <c r="C29" s="238"/>
      <c r="D29" s="238"/>
      <c r="E29" s="238"/>
      <c r="F29" s="134">
        <v>-82449.89</v>
      </c>
      <c r="G29" s="111">
        <v>0</v>
      </c>
      <c r="H29" s="134">
        <v>0</v>
      </c>
      <c r="I29" s="111">
        <v>0</v>
      </c>
      <c r="J29" s="112">
        <v>0</v>
      </c>
    </row>
    <row r="30" spans="1:10" ht="45" customHeight="1" x14ac:dyDescent="0.3">
      <c r="A30" s="230" t="s">
        <v>44</v>
      </c>
      <c r="B30" s="231"/>
      <c r="C30" s="231"/>
      <c r="D30" s="231"/>
      <c r="E30" s="232"/>
      <c r="F30" s="134">
        <v>-82449.89</v>
      </c>
      <c r="G30" s="111">
        <v>0</v>
      </c>
      <c r="H30" s="111">
        <v>0</v>
      </c>
      <c r="I30" s="111">
        <v>0</v>
      </c>
      <c r="J30" s="112">
        <v>0</v>
      </c>
    </row>
    <row r="31" spans="1:10" ht="18" customHeight="1" x14ac:dyDescent="0.3">
      <c r="A31" s="41"/>
      <c r="B31" s="42"/>
      <c r="C31" s="42"/>
      <c r="D31" s="42"/>
      <c r="E31" s="42"/>
      <c r="F31" s="42"/>
      <c r="G31" s="42"/>
      <c r="H31" s="42"/>
      <c r="I31" s="42"/>
      <c r="J31" s="42"/>
    </row>
    <row r="32" spans="1:10" ht="18" customHeight="1" x14ac:dyDescent="0.3">
      <c r="A32" s="244" t="s">
        <v>40</v>
      </c>
      <c r="B32" s="244"/>
      <c r="C32" s="244"/>
      <c r="D32" s="244"/>
      <c r="E32" s="244"/>
      <c r="F32" s="244"/>
      <c r="G32" s="244"/>
      <c r="H32" s="244"/>
      <c r="I32" s="244"/>
      <c r="J32" s="244"/>
    </row>
    <row r="33" spans="1:10" ht="17.399999999999999" x14ac:dyDescent="0.3">
      <c r="A33" s="38"/>
      <c r="B33" s="31"/>
      <c r="C33" s="31"/>
      <c r="D33" s="31"/>
      <c r="E33" s="31"/>
      <c r="F33" s="31"/>
      <c r="G33" s="31"/>
      <c r="H33" s="32"/>
      <c r="I33" s="32"/>
      <c r="J33" s="32"/>
    </row>
    <row r="34" spans="1:10" ht="26.4" x14ac:dyDescent="0.3">
      <c r="A34" s="33"/>
      <c r="B34" s="34"/>
      <c r="C34" s="34"/>
      <c r="D34" s="35"/>
      <c r="E34" s="36"/>
      <c r="F34" s="37" t="s">
        <v>357</v>
      </c>
      <c r="G34" s="37" t="s">
        <v>358</v>
      </c>
      <c r="H34" s="37" t="s">
        <v>355</v>
      </c>
      <c r="I34" s="37" t="s">
        <v>280</v>
      </c>
      <c r="J34" s="37" t="s">
        <v>356</v>
      </c>
    </row>
    <row r="35" spans="1:10" x14ac:dyDescent="0.3">
      <c r="A35" s="227" t="s">
        <v>46</v>
      </c>
      <c r="B35" s="241"/>
      <c r="C35" s="241"/>
      <c r="D35" s="241"/>
      <c r="E35" s="242"/>
      <c r="F35" s="109">
        <v>0</v>
      </c>
      <c r="G35" s="109">
        <v>0</v>
      </c>
      <c r="H35" s="109">
        <v>0</v>
      </c>
      <c r="I35" s="109">
        <v>0</v>
      </c>
      <c r="J35" s="110">
        <v>0</v>
      </c>
    </row>
    <row r="36" spans="1:10" ht="28.5" customHeight="1" x14ac:dyDescent="0.3">
      <c r="A36" s="227" t="s">
        <v>47</v>
      </c>
      <c r="B36" s="241"/>
      <c r="C36" s="241"/>
      <c r="D36" s="241"/>
      <c r="E36" s="242"/>
      <c r="F36" s="109">
        <v>0</v>
      </c>
      <c r="G36" s="109">
        <v>0</v>
      </c>
      <c r="H36" s="109">
        <v>0</v>
      </c>
      <c r="I36" s="109">
        <v>0</v>
      </c>
      <c r="J36" s="110">
        <v>0</v>
      </c>
    </row>
    <row r="37" spans="1:10" ht="25.8" customHeight="1" x14ac:dyDescent="0.3">
      <c r="A37" s="227" t="s">
        <v>283</v>
      </c>
      <c r="B37" s="228"/>
      <c r="C37" s="228"/>
      <c r="D37" s="228"/>
      <c r="E37" s="229"/>
      <c r="F37" s="109">
        <v>0</v>
      </c>
      <c r="G37" s="109">
        <v>0</v>
      </c>
      <c r="H37" s="109">
        <v>0</v>
      </c>
      <c r="I37" s="109">
        <v>0</v>
      </c>
      <c r="J37" s="110">
        <v>0</v>
      </c>
    </row>
    <row r="38" spans="1:10" ht="15" customHeight="1" x14ac:dyDescent="0.3">
      <c r="A38" s="237" t="s">
        <v>45</v>
      </c>
      <c r="B38" s="238"/>
      <c r="C38" s="238"/>
      <c r="D38" s="238"/>
      <c r="E38" s="238"/>
      <c r="F38" s="113"/>
      <c r="G38" s="113">
        <v>0</v>
      </c>
      <c r="H38" s="113">
        <v>0</v>
      </c>
      <c r="I38" s="113">
        <v>0</v>
      </c>
      <c r="J38" s="114">
        <v>0</v>
      </c>
    </row>
    <row r="39" spans="1:10" ht="17.25" customHeight="1" x14ac:dyDescent="0.3"/>
    <row r="40" spans="1:10" x14ac:dyDescent="0.3">
      <c r="A40" s="225"/>
      <c r="B40" s="226"/>
      <c r="C40" s="226"/>
      <c r="D40" s="226"/>
      <c r="E40" s="226"/>
      <c r="F40" s="226"/>
      <c r="G40" s="226"/>
      <c r="H40" s="226"/>
      <c r="I40" s="226"/>
      <c r="J40" s="226"/>
    </row>
    <row r="41" spans="1:10" ht="9" customHeight="1" x14ac:dyDescent="0.3"/>
  </sheetData>
  <mergeCells count="25">
    <mergeCell ref="A1:J1"/>
    <mergeCell ref="A32:J32"/>
    <mergeCell ref="A35:E35"/>
    <mergeCell ref="A36:E36"/>
    <mergeCell ref="A38:E38"/>
    <mergeCell ref="A11:E11"/>
    <mergeCell ref="A2:J2"/>
    <mergeCell ref="A4:J4"/>
    <mergeCell ref="A6:J6"/>
    <mergeCell ref="A9:E9"/>
    <mergeCell ref="A10:E10"/>
    <mergeCell ref="A40:J40"/>
    <mergeCell ref="A37:E37"/>
    <mergeCell ref="A30:E30"/>
    <mergeCell ref="A13:E13"/>
    <mergeCell ref="A14:E14"/>
    <mergeCell ref="A15:E15"/>
    <mergeCell ref="A17:J17"/>
    <mergeCell ref="A20:E20"/>
    <mergeCell ref="A21:E21"/>
    <mergeCell ref="A22:E22"/>
    <mergeCell ref="A23:E23"/>
    <mergeCell ref="A25:J25"/>
    <mergeCell ref="A28:E28"/>
    <mergeCell ref="A29:E2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3" orientation="landscape" useFirstPageNumber="1" r:id="rId1"/>
  <headerFooter>
    <oddFooter>Stranica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05"/>
  <sheetViews>
    <sheetView tabSelected="1" topLeftCell="A32" zoomScaleNormal="100" workbookViewId="0">
      <selection activeCell="E44" sqref="E44"/>
    </sheetView>
  </sheetViews>
  <sheetFormatPr defaultRowHeight="14.4" x14ac:dyDescent="0.3"/>
  <cols>
    <col min="1" max="1" width="7.88671875" customWidth="1"/>
    <col min="2" max="2" width="43.77734375" bestFit="1" customWidth="1"/>
    <col min="3" max="3" width="14.77734375" customWidth="1"/>
    <col min="4" max="4" width="11.5546875" style="59" customWidth="1"/>
    <col min="5" max="5" width="16.77734375" customWidth="1"/>
    <col min="6" max="6" width="19.21875" customWidth="1"/>
    <col min="7" max="7" width="21.77734375" customWidth="1"/>
    <col min="8" max="8" width="9.109375" bestFit="1" customWidth="1"/>
  </cols>
  <sheetData>
    <row r="1" spans="1:7" ht="42" customHeight="1" x14ac:dyDescent="0.3">
      <c r="A1" s="239" t="s">
        <v>393</v>
      </c>
      <c r="B1" s="239"/>
      <c r="C1" s="239"/>
      <c r="D1" s="239"/>
      <c r="E1" s="239"/>
      <c r="F1" s="239"/>
      <c r="G1" s="239"/>
    </row>
    <row r="2" spans="1:7" ht="18" customHeight="1" x14ac:dyDescent="0.3">
      <c r="A2" s="239" t="s">
        <v>3</v>
      </c>
      <c r="B2" s="240"/>
      <c r="C2" s="240"/>
      <c r="D2" s="240"/>
      <c r="E2" s="240"/>
      <c r="F2" s="240"/>
      <c r="G2" s="240"/>
    </row>
    <row r="3" spans="1:7" ht="17.399999999999999" x14ac:dyDescent="0.3">
      <c r="A3" s="4"/>
      <c r="B3" s="4"/>
      <c r="C3" s="4"/>
      <c r="D3" s="4"/>
      <c r="E3" s="4"/>
      <c r="F3" s="5"/>
      <c r="G3" s="5"/>
    </row>
    <row r="4" spans="1:7" ht="15.6" x14ac:dyDescent="0.3">
      <c r="A4" s="239" t="s">
        <v>284</v>
      </c>
      <c r="B4" s="249"/>
      <c r="C4" s="249"/>
      <c r="D4" s="249"/>
      <c r="E4" s="249"/>
      <c r="F4" s="249"/>
      <c r="G4" s="249"/>
    </row>
    <row r="5" spans="1:7" ht="17.399999999999999" x14ac:dyDescent="0.3">
      <c r="A5" s="4"/>
      <c r="B5" s="4"/>
      <c r="C5" s="4"/>
      <c r="D5" s="4"/>
      <c r="E5" s="4"/>
      <c r="F5" s="5"/>
      <c r="G5" s="5"/>
    </row>
    <row r="6" spans="1:7" ht="68.400000000000006" customHeight="1" x14ac:dyDescent="0.3">
      <c r="A6" s="129" t="s">
        <v>285</v>
      </c>
      <c r="B6" s="14" t="s">
        <v>24</v>
      </c>
      <c r="C6" s="14" t="s">
        <v>359</v>
      </c>
      <c r="D6" s="14" t="s">
        <v>358</v>
      </c>
      <c r="E6" s="15" t="s">
        <v>355</v>
      </c>
      <c r="F6" s="15" t="s">
        <v>280</v>
      </c>
      <c r="G6" s="15" t="s">
        <v>356</v>
      </c>
    </row>
    <row r="7" spans="1:7" x14ac:dyDescent="0.3">
      <c r="A7" s="28"/>
      <c r="B7" s="29" t="s">
        <v>0</v>
      </c>
      <c r="C7" s="141">
        <v>903024.17</v>
      </c>
      <c r="D7" s="181">
        <v>1255747</v>
      </c>
      <c r="E7" s="89">
        <f>E8+E14</f>
        <v>2189870</v>
      </c>
      <c r="F7" s="89">
        <f t="shared" ref="F7:G7" si="0">F8+F14</f>
        <v>1676170</v>
      </c>
      <c r="G7" s="89">
        <f t="shared" si="0"/>
        <v>1348270</v>
      </c>
    </row>
    <row r="8" spans="1:7" ht="15.75" customHeight="1" x14ac:dyDescent="0.3">
      <c r="A8" s="68">
        <v>6</v>
      </c>
      <c r="B8" s="68" t="s">
        <v>4</v>
      </c>
      <c r="C8" s="142">
        <v>900354.17</v>
      </c>
      <c r="D8" s="182">
        <v>1251747</v>
      </c>
      <c r="E8" s="94">
        <f>SUM(E9:E13)</f>
        <v>2157870</v>
      </c>
      <c r="F8" s="94">
        <f t="shared" ref="F8:G8" si="1">SUM(F9:F13)</f>
        <v>1668170</v>
      </c>
      <c r="G8" s="94">
        <f t="shared" si="1"/>
        <v>1348270</v>
      </c>
    </row>
    <row r="9" spans="1:7" ht="15.75" customHeight="1" x14ac:dyDescent="0.3">
      <c r="A9" s="116">
        <v>61</v>
      </c>
      <c r="B9" s="11" t="s">
        <v>5</v>
      </c>
      <c r="C9" s="143">
        <v>99138.62</v>
      </c>
      <c r="D9" s="183">
        <v>120000</v>
      </c>
      <c r="E9" s="91">
        <v>150000</v>
      </c>
      <c r="F9" s="91">
        <v>115000</v>
      </c>
      <c r="G9" s="91">
        <v>115000</v>
      </c>
    </row>
    <row r="10" spans="1:7" ht="26.4" x14ac:dyDescent="0.3">
      <c r="A10" s="115">
        <v>63</v>
      </c>
      <c r="B10" s="60" t="s">
        <v>257</v>
      </c>
      <c r="C10" s="144">
        <v>785503.5</v>
      </c>
      <c r="D10" s="184">
        <v>1102747</v>
      </c>
      <c r="E10" s="91">
        <v>1972870</v>
      </c>
      <c r="F10" s="91">
        <v>1535670</v>
      </c>
      <c r="G10" s="91">
        <v>1215770</v>
      </c>
    </row>
    <row r="11" spans="1:7" x14ac:dyDescent="0.3">
      <c r="A11" s="115">
        <v>64</v>
      </c>
      <c r="B11" s="9" t="s">
        <v>23</v>
      </c>
      <c r="C11" s="145">
        <v>6800</v>
      </c>
      <c r="D11" s="185">
        <v>7000</v>
      </c>
      <c r="E11" s="91">
        <v>7000</v>
      </c>
      <c r="F11" s="91">
        <v>6500</v>
      </c>
      <c r="G11" s="91">
        <v>6500</v>
      </c>
    </row>
    <row r="12" spans="1:7" ht="26.4" x14ac:dyDescent="0.3">
      <c r="A12" s="115">
        <v>65</v>
      </c>
      <c r="B12" s="60" t="s">
        <v>347</v>
      </c>
      <c r="C12" s="144">
        <v>11500</v>
      </c>
      <c r="D12" s="184">
        <v>12000</v>
      </c>
      <c r="E12" s="91">
        <v>13000</v>
      </c>
      <c r="F12" s="91">
        <v>10000</v>
      </c>
      <c r="G12" s="91">
        <v>10000</v>
      </c>
    </row>
    <row r="13" spans="1:7" x14ac:dyDescent="0.3">
      <c r="A13" s="115">
        <v>68</v>
      </c>
      <c r="B13" s="60" t="s">
        <v>348</v>
      </c>
      <c r="C13" s="144">
        <v>0</v>
      </c>
      <c r="D13" s="184">
        <v>10000</v>
      </c>
      <c r="E13" s="91">
        <v>15000</v>
      </c>
      <c r="F13" s="91">
        <v>1000</v>
      </c>
      <c r="G13" s="91">
        <v>1000</v>
      </c>
    </row>
    <row r="14" spans="1:7" x14ac:dyDescent="0.3">
      <c r="A14" s="69">
        <v>7</v>
      </c>
      <c r="B14" s="70" t="s">
        <v>6</v>
      </c>
      <c r="C14" s="142">
        <v>2700</v>
      </c>
      <c r="D14" s="182">
        <v>4000</v>
      </c>
      <c r="E14" s="94">
        <f>E15</f>
        <v>32000</v>
      </c>
      <c r="F14" s="94">
        <f t="shared" ref="F14:G14" si="2">F15</f>
        <v>8000</v>
      </c>
      <c r="G14" s="94">
        <f t="shared" si="2"/>
        <v>0</v>
      </c>
    </row>
    <row r="15" spans="1:7" x14ac:dyDescent="0.3">
      <c r="A15" s="116">
        <v>72</v>
      </c>
      <c r="B15" s="26" t="s">
        <v>258</v>
      </c>
      <c r="C15" s="143">
        <v>204368</v>
      </c>
      <c r="D15" s="183">
        <v>4000</v>
      </c>
      <c r="E15" s="91">
        <v>32000</v>
      </c>
      <c r="F15" s="91">
        <v>8000</v>
      </c>
      <c r="G15" s="106">
        <v>0</v>
      </c>
    </row>
    <row r="17" spans="1:8" ht="17.399999999999999" x14ac:dyDescent="0.3">
      <c r="A17" s="4"/>
      <c r="B17" s="4"/>
      <c r="C17" s="4"/>
      <c r="D17" s="4"/>
      <c r="E17" s="4"/>
      <c r="F17" s="5"/>
      <c r="G17" s="5"/>
    </row>
    <row r="18" spans="1:8" ht="67.2" customHeight="1" x14ac:dyDescent="0.3">
      <c r="A18" s="129" t="s">
        <v>285</v>
      </c>
      <c r="B18" s="14" t="s">
        <v>24</v>
      </c>
      <c r="C18" s="14" t="s">
        <v>359</v>
      </c>
      <c r="D18" s="14" t="s">
        <v>358</v>
      </c>
      <c r="E18" s="15" t="s">
        <v>355</v>
      </c>
      <c r="F18" s="15" t="s">
        <v>280</v>
      </c>
      <c r="G18" s="15" t="s">
        <v>356</v>
      </c>
      <c r="H18" s="223"/>
    </row>
    <row r="19" spans="1:8" x14ac:dyDescent="0.3">
      <c r="A19" s="28"/>
      <c r="B19" s="29" t="s">
        <v>1</v>
      </c>
      <c r="C19" s="181">
        <v>1112457</v>
      </c>
      <c r="D19" s="181">
        <v>1173297</v>
      </c>
      <c r="E19" s="89">
        <f>E20+E28</f>
        <v>2189870</v>
      </c>
      <c r="F19" s="89">
        <f t="shared" ref="F19:G19" si="3">F20+F28</f>
        <v>1676170</v>
      </c>
      <c r="G19" s="89">
        <f t="shared" si="3"/>
        <v>1348270</v>
      </c>
    </row>
    <row r="20" spans="1:8" ht="15.75" customHeight="1" x14ac:dyDescent="0.3">
      <c r="A20" s="68">
        <v>3</v>
      </c>
      <c r="B20" s="68" t="s">
        <v>7</v>
      </c>
      <c r="C20" s="182">
        <v>386457</v>
      </c>
      <c r="D20" s="182">
        <v>491297</v>
      </c>
      <c r="E20" s="75">
        <f>SUM(E21:E27)</f>
        <v>686870</v>
      </c>
      <c r="F20" s="75">
        <f t="shared" ref="F20:G20" si="4">SUM(F21:F27)</f>
        <v>643170</v>
      </c>
      <c r="G20" s="75">
        <f t="shared" si="4"/>
        <v>396270</v>
      </c>
    </row>
    <row r="21" spans="1:8" ht="15.75" customHeight="1" x14ac:dyDescent="0.3">
      <c r="A21" s="116">
        <v>31</v>
      </c>
      <c r="B21" s="11" t="s">
        <v>8</v>
      </c>
      <c r="C21" s="183">
        <v>141700</v>
      </c>
      <c r="D21" s="183">
        <v>213000</v>
      </c>
      <c r="E21" s="47">
        <f>'POSEBNI DIO '!G22+'POSEBNI DIO '!G44+'POSEBNI DIO '!G49+'POSEBNI DIO '!G53+'POSEBNI DIO '!G240</f>
        <v>231500</v>
      </c>
      <c r="F21" s="47">
        <f>'POSEBNI DIO '!H22+'POSEBNI DIO '!H44+'POSEBNI DIO '!H49+'POSEBNI DIO '!H53+'POSEBNI DIO '!H240</f>
        <v>202400</v>
      </c>
      <c r="G21" s="47">
        <f>'POSEBNI DIO '!I22+'POSEBNI DIO '!I44+'POSEBNI DIO '!I49+'POSEBNI DIO '!I53+'POSEBNI DIO '!I240</f>
        <v>127000</v>
      </c>
    </row>
    <row r="22" spans="1:8" x14ac:dyDescent="0.3">
      <c r="A22" s="115">
        <v>32</v>
      </c>
      <c r="B22" s="11" t="s">
        <v>17</v>
      </c>
      <c r="C22" s="183">
        <v>157757</v>
      </c>
      <c r="D22" s="183">
        <v>183267</v>
      </c>
      <c r="E22" s="47">
        <f>'POSEBNI DIO '!G12+'POSEBNI DIO '!G26+'POSEBNI DIO '!G30+'POSEBNI DIO '!G34+'POSEBNI DIO '!G38+'POSEBNI DIO '!G45+'POSEBNI DIO '!G54+'POSEBNI DIO '!G59+'POSEBNI DIO '!G63+'POSEBNI DIO '!G68+'POSEBNI DIO '!G72+'POSEBNI DIO '!G76+'POSEBNI DIO '!G80+'POSEBNI DIO '!G85+'POSEBNI DIO '!G89+'POSEBNI DIO '!G93+'POSEBNI DIO '!G98+'POSEBNI DIO '!G102+'POSEBNI DIO '!G106+'POSEBNI DIO '!G110+'POSEBNI DIO '!G114+'POSEBNI DIO '!G118+'POSEBNI DIO '!G122+'POSEBNI DIO '!G126+'POSEBNI DIO '!G130+'POSEBNI DIO '!G134+'POSEBNI DIO '!G138+'POSEBNI DIO '!G142+'POSEBNI DIO '!G146+'POSEBNI DIO '!G151+'POSEBNI DIO '!G155+'POSEBNI DIO '!G159+'POSEBNI DIO '!G163+'POSEBNI DIO '!G167+'POSEBNI DIO '!G171+'POSEBNI DIO '!G175+'POSEBNI DIO '!G179+'POSEBNI DIO '!G189+'POSEBNI DIO '!G194+'POSEBNI DIO '!G198+'POSEBNI DIO '!G212+'POSEBNI DIO '!G366+'POSEBNI DIO '!G386+'POSEBNI DIO '!G398+'POSEBNI DIO '!G414+'POSEBNI DIO '!G419+'POSEBNI DIO '!G424+'POSEBNI DIO '!G429+'POSEBNI DIO '!G434+'POSEBNI DIO '!G439</f>
        <v>310640</v>
      </c>
      <c r="F22" s="47">
        <f>'POSEBNI DIO '!H12+'POSEBNI DIO '!H26+'POSEBNI DIO '!H30+'POSEBNI DIO '!H34+'POSEBNI DIO '!H38+'POSEBNI DIO '!H45+'POSEBNI DIO '!H54+'POSEBNI DIO '!H59+'POSEBNI DIO '!H63+'POSEBNI DIO '!H68+'POSEBNI DIO '!H72+'POSEBNI DIO '!H76+'POSEBNI DIO '!H80+'POSEBNI DIO '!H85+'POSEBNI DIO '!H89+'POSEBNI DIO '!H93+'POSEBNI DIO '!H98+'POSEBNI DIO '!H102+'POSEBNI DIO '!H106+'POSEBNI DIO '!H110+'POSEBNI DIO '!H114+'POSEBNI DIO '!H118+'POSEBNI DIO '!H122+'POSEBNI DIO '!H126+'POSEBNI DIO '!H130+'POSEBNI DIO '!H134+'POSEBNI DIO '!H138+'POSEBNI DIO '!H142+'POSEBNI DIO '!H146+'POSEBNI DIO '!H151+'POSEBNI DIO '!H155+'POSEBNI DIO '!H159+'POSEBNI DIO '!H163+'POSEBNI DIO '!H167+'POSEBNI DIO '!H171+'POSEBNI DIO '!H175+'POSEBNI DIO '!H179+'POSEBNI DIO '!H189+'POSEBNI DIO '!H194+'POSEBNI DIO '!H198+'POSEBNI DIO '!H212+'POSEBNI DIO '!H366+'POSEBNI DIO '!H386+'POSEBNI DIO '!H398+'POSEBNI DIO '!H414+'POSEBNI DIO '!H419+'POSEBNI DIO '!H424+'POSEBNI DIO '!H429+'POSEBNI DIO '!H434+'POSEBNI DIO '!H439</f>
        <v>326040</v>
      </c>
      <c r="G22" s="47">
        <f>'POSEBNI DIO '!I12+'POSEBNI DIO '!I26+'POSEBNI DIO '!I30+'POSEBNI DIO '!I34+'POSEBNI DIO '!I38+'POSEBNI DIO '!I45+'POSEBNI DIO '!I54+'POSEBNI DIO '!I59+'POSEBNI DIO '!I63+'POSEBNI DIO '!I68+'POSEBNI DIO '!I72+'POSEBNI DIO '!I76+'POSEBNI DIO '!I80+'POSEBNI DIO '!I85+'POSEBNI DIO '!I89+'POSEBNI DIO '!I93+'POSEBNI DIO '!I98+'POSEBNI DIO '!I102+'POSEBNI DIO '!I106+'POSEBNI DIO '!I110+'POSEBNI DIO '!I114+'POSEBNI DIO '!I118+'POSEBNI DIO '!I122+'POSEBNI DIO '!I126+'POSEBNI DIO '!I130+'POSEBNI DIO '!I134+'POSEBNI DIO '!I138+'POSEBNI DIO '!I142+'POSEBNI DIO '!I146+'POSEBNI DIO '!I151+'POSEBNI DIO '!I155+'POSEBNI DIO '!I159+'POSEBNI DIO '!I163+'POSEBNI DIO '!I167+'POSEBNI DIO '!I171+'POSEBNI DIO '!I175+'POSEBNI DIO '!I179+'POSEBNI DIO '!I189+'POSEBNI DIO '!I194+'POSEBNI DIO '!I198+'POSEBNI DIO '!I212+'POSEBNI DIO '!I366+'POSEBNI DIO '!I386+'POSEBNI DIO '!I398+'POSEBNI DIO '!I414+'POSEBNI DIO '!I419+'POSEBNI DIO '!I424+'POSEBNI DIO '!I429+'POSEBNI DIO '!I434+'POSEBNI DIO '!I439</f>
        <v>154540</v>
      </c>
    </row>
    <row r="23" spans="1:8" x14ac:dyDescent="0.3">
      <c r="A23" s="115">
        <v>34</v>
      </c>
      <c r="B23" s="60" t="s">
        <v>156</v>
      </c>
      <c r="C23" s="184">
        <v>1200</v>
      </c>
      <c r="D23" s="184">
        <v>1800</v>
      </c>
      <c r="E23" s="47">
        <f>'POSEBNI DIO '!G203+'POSEBNI DIO '!G207</f>
        <v>1400</v>
      </c>
      <c r="F23" s="47">
        <f>'POSEBNI DIO '!H203+'POSEBNI DIO '!H207</f>
        <v>1400</v>
      </c>
      <c r="G23" s="47">
        <f>'POSEBNI DIO '!I203+'POSEBNI DIO '!I207</f>
        <v>1400</v>
      </c>
      <c r="H23" s="49"/>
    </row>
    <row r="24" spans="1:8" x14ac:dyDescent="0.3">
      <c r="A24" s="115">
        <v>35</v>
      </c>
      <c r="B24" s="60" t="s">
        <v>162</v>
      </c>
      <c r="C24" s="184">
        <v>15000</v>
      </c>
      <c r="D24" s="184">
        <v>8500</v>
      </c>
      <c r="E24" s="47">
        <f>'POSEBNI DIO '!G217+'POSEBNI DIO '!G239</f>
        <v>5200</v>
      </c>
      <c r="F24" s="47">
        <f>'POSEBNI DIO '!H217+'POSEBNI DIO '!H239</f>
        <v>5200</v>
      </c>
      <c r="G24" s="47">
        <f>'POSEBNI DIO '!I217+'POSEBNI DIO '!I239</f>
        <v>5200</v>
      </c>
    </row>
    <row r="25" spans="1:8" ht="26.4" x14ac:dyDescent="0.3">
      <c r="A25" s="115">
        <v>36</v>
      </c>
      <c r="B25" s="60" t="s">
        <v>259</v>
      </c>
      <c r="C25" s="184">
        <v>10000</v>
      </c>
      <c r="D25" s="184">
        <v>30000</v>
      </c>
      <c r="E25" s="47">
        <f>'POSEBNI DIO '!G238</f>
        <v>38000</v>
      </c>
      <c r="F25" s="47">
        <f>'POSEBNI DIO '!H238</f>
        <v>38000</v>
      </c>
      <c r="G25" s="47">
        <f>'POSEBNI DIO '!I238</f>
        <v>38000</v>
      </c>
    </row>
    <row r="26" spans="1:8" ht="26.4" x14ac:dyDescent="0.3">
      <c r="A26" s="115">
        <v>37</v>
      </c>
      <c r="B26" s="60" t="s">
        <v>260</v>
      </c>
      <c r="C26" s="184">
        <v>32500</v>
      </c>
      <c r="D26" s="184">
        <v>34800</v>
      </c>
      <c r="E26" s="47">
        <f>'POSEBNI DIO '!G226+'POSEBNI DIO '!G230+'POSEBNI DIO '!G234+'POSEBNI DIO '!G244+'POSEBNI DIO '!G248</f>
        <v>35200</v>
      </c>
      <c r="F26" s="47">
        <f>'POSEBNI DIO '!H226+'POSEBNI DIO '!H230+'POSEBNI DIO '!H234+'POSEBNI DIO '!H244+'POSEBNI DIO '!H248</f>
        <v>35200</v>
      </c>
      <c r="G26" s="47">
        <f>'POSEBNI DIO '!I226+'POSEBNI DIO '!I230+'POSEBNI DIO '!I234+'POSEBNI DIO '!I244+'POSEBNI DIO '!I248</f>
        <v>35200</v>
      </c>
    </row>
    <row r="27" spans="1:8" ht="26.4" x14ac:dyDescent="0.3">
      <c r="A27" s="115">
        <v>38</v>
      </c>
      <c r="B27" s="60" t="s">
        <v>349</v>
      </c>
      <c r="C27" s="184">
        <v>28300</v>
      </c>
      <c r="D27" s="184">
        <v>19930</v>
      </c>
      <c r="E27" s="47">
        <f>'POSEBNI DIO '!G16+'POSEBNI DIO '!G221+'POSEBNI DIO '!G253+'POSEBNI DIO '!G257+'POSEBNI DIO '!G261+'POSEBNI DIO '!G265+'POSEBNI DIO '!G269+'POSEBNI DIO '!G274+'POSEBNI DIO '!G278+'POSEBNI DIO '!G282+'POSEBNI DIO '!G286+'POSEBNI DIO '!G290+'POSEBNI DIO '!G355</f>
        <v>64930</v>
      </c>
      <c r="F27" s="47">
        <f>'POSEBNI DIO '!H16+'POSEBNI DIO '!H221+'POSEBNI DIO '!H253+'POSEBNI DIO '!H257+'POSEBNI DIO '!H261+'POSEBNI DIO '!H265+'POSEBNI DIO '!H269+'POSEBNI DIO '!H274+'POSEBNI DIO '!H278+'POSEBNI DIO '!H282+'POSEBNI DIO '!H286+'POSEBNI DIO '!H290+'POSEBNI DIO '!H355</f>
        <v>34930</v>
      </c>
      <c r="G27" s="47">
        <f>'POSEBNI DIO '!I16+'POSEBNI DIO '!I221+'POSEBNI DIO '!I253+'POSEBNI DIO '!I257+'POSEBNI DIO '!I261+'POSEBNI DIO '!I265+'POSEBNI DIO '!I269+'POSEBNI DIO '!I274+'POSEBNI DIO '!I278+'POSEBNI DIO '!I282+'POSEBNI DIO '!I286+'POSEBNI DIO '!I290+'POSEBNI DIO '!I355</f>
        <v>34930</v>
      </c>
    </row>
    <row r="28" spans="1:8" x14ac:dyDescent="0.3">
      <c r="A28" s="69">
        <v>4</v>
      </c>
      <c r="B28" s="70" t="s">
        <v>9</v>
      </c>
      <c r="C28" s="182">
        <v>726000</v>
      </c>
      <c r="D28" s="182">
        <v>682000</v>
      </c>
      <c r="E28" s="75">
        <f>SUM(E29:E30)</f>
        <v>1503000</v>
      </c>
      <c r="F28" s="75">
        <f t="shared" ref="F28:G28" si="5">SUM(F29:F30)</f>
        <v>1033000</v>
      </c>
      <c r="G28" s="75">
        <f t="shared" si="5"/>
        <v>952000</v>
      </c>
    </row>
    <row r="29" spans="1:8" ht="26.4" x14ac:dyDescent="0.3">
      <c r="A29" s="116">
        <v>41</v>
      </c>
      <c r="B29" s="26" t="s">
        <v>10</v>
      </c>
      <c r="C29" s="183"/>
      <c r="D29" s="183">
        <v>36000</v>
      </c>
      <c r="E29" s="47">
        <f>'POSEBNI DIO '!G408</f>
        <v>30000</v>
      </c>
      <c r="F29" s="47">
        <f>'POSEBNI DIO '!H408</f>
        <v>0</v>
      </c>
      <c r="G29" s="47">
        <f>'POSEBNI DIO '!I408</f>
        <v>0</v>
      </c>
    </row>
    <row r="30" spans="1:8" x14ac:dyDescent="0.3">
      <c r="A30" s="116">
        <v>42</v>
      </c>
      <c r="B30" s="26" t="s">
        <v>261</v>
      </c>
      <c r="C30" s="183">
        <v>726000</v>
      </c>
      <c r="D30" s="183">
        <v>646000</v>
      </c>
      <c r="E30" s="47">
        <f>'POSEBNI DIO '!G184+'POSEBNI DIO '!G297+'POSEBNI DIO '!G303+'POSEBNI DIO '!G308+'POSEBNI DIO '!G314+'POSEBNI DIO '!G319+'POSEBNI DIO '!G324+'POSEBNI DIO '!G330+'POSEBNI DIO '!G335+'POSEBNI DIO '!G340+'POSEBNI DIO '!G345+'POSEBNI DIO '!G350+'POSEBNI DIO '!G361+'POSEBNI DIO '!G371+'POSEBNI DIO '!G376+'POSEBNI DIO '!G381+'POSEBNI DIO '!G391+'POSEBNI DIO '!G396+'POSEBNI DIO '!G403</f>
        <v>1473000</v>
      </c>
      <c r="F30" s="47">
        <f>'POSEBNI DIO '!H184+'POSEBNI DIO '!H297+'POSEBNI DIO '!H303+'POSEBNI DIO '!H308+'POSEBNI DIO '!H314+'POSEBNI DIO '!H319+'POSEBNI DIO '!H324+'POSEBNI DIO '!H330+'POSEBNI DIO '!H335+'POSEBNI DIO '!H340+'POSEBNI DIO '!H345+'POSEBNI DIO '!H350+'POSEBNI DIO '!H361+'POSEBNI DIO '!H371+'POSEBNI DIO '!H376+'POSEBNI DIO '!H381+'POSEBNI DIO '!H391+'POSEBNI DIO '!H396+'POSEBNI DIO '!H403</f>
        <v>1033000</v>
      </c>
      <c r="G30" s="47">
        <f>'POSEBNI DIO '!I184+'POSEBNI DIO '!I297+'POSEBNI DIO '!I303+'POSEBNI DIO '!I308+'POSEBNI DIO '!I314+'POSEBNI DIO '!I319+'POSEBNI DIO '!I324+'POSEBNI DIO '!I330+'POSEBNI DIO '!I335+'POSEBNI DIO '!I340+'POSEBNI DIO '!I345+'POSEBNI DIO '!I350+'POSEBNI DIO '!I361+'POSEBNI DIO '!I371+'POSEBNI DIO '!I376+'POSEBNI DIO '!I381+'POSEBNI DIO '!I391+'POSEBNI DIO '!I396+'POSEBNI DIO '!I403</f>
        <v>952000</v>
      </c>
    </row>
    <row r="32" spans="1:8" ht="15.6" x14ac:dyDescent="0.3">
      <c r="A32" s="248" t="s">
        <v>290</v>
      </c>
      <c r="B32" s="248"/>
      <c r="C32" s="248"/>
      <c r="D32" s="248"/>
      <c r="E32" s="248"/>
      <c r="F32" s="248"/>
      <c r="G32" s="248"/>
    </row>
    <row r="35" spans="1:8" ht="40.799999999999997" customHeight="1" x14ac:dyDescent="0.3">
      <c r="A35" s="129" t="s">
        <v>285</v>
      </c>
      <c r="B35" s="15" t="s">
        <v>24</v>
      </c>
      <c r="C35" s="15" t="s">
        <v>359</v>
      </c>
      <c r="D35" s="15" t="s">
        <v>358</v>
      </c>
      <c r="E35" s="15" t="s">
        <v>355</v>
      </c>
      <c r="F35" s="15" t="s">
        <v>280</v>
      </c>
      <c r="G35" s="15" t="s">
        <v>356</v>
      </c>
    </row>
    <row r="36" spans="1:8" x14ac:dyDescent="0.3">
      <c r="A36" s="73"/>
      <c r="B36" s="73" t="s">
        <v>0</v>
      </c>
      <c r="C36" s="146">
        <v>903054.17</v>
      </c>
      <c r="D36" s="95">
        <v>1255747</v>
      </c>
      <c r="E36" s="95">
        <f>E37+E41+E44+E48</f>
        <v>2189870</v>
      </c>
      <c r="F36" s="95">
        <f>F37+F41+F44+F48</f>
        <v>1694170</v>
      </c>
      <c r="G36" s="95">
        <f>G37+G41+G44+G48</f>
        <v>1366270</v>
      </c>
    </row>
    <row r="37" spans="1:8" x14ac:dyDescent="0.3">
      <c r="A37" s="85">
        <v>1</v>
      </c>
      <c r="B37" s="85" t="s">
        <v>58</v>
      </c>
      <c r="C37" s="149">
        <v>99138.62</v>
      </c>
      <c r="D37" s="138">
        <v>120000</v>
      </c>
      <c r="E37" s="79">
        <v>142000</v>
      </c>
      <c r="F37" s="79">
        <v>122500</v>
      </c>
      <c r="G37" s="79">
        <v>122500</v>
      </c>
    </row>
    <row r="38" spans="1:8" x14ac:dyDescent="0.3">
      <c r="A38" s="117">
        <v>11</v>
      </c>
      <c r="B38" s="10" t="s">
        <v>286</v>
      </c>
      <c r="C38" s="150">
        <v>99138.62</v>
      </c>
      <c r="D38" s="189">
        <v>120000</v>
      </c>
      <c r="E38" s="47">
        <v>142000</v>
      </c>
      <c r="F38" s="47">
        <v>122500</v>
      </c>
      <c r="G38" s="47">
        <v>122500</v>
      </c>
    </row>
    <row r="39" spans="1:8" x14ac:dyDescent="0.3">
      <c r="A39" s="85">
        <v>3</v>
      </c>
      <c r="B39" s="85" t="s">
        <v>287</v>
      </c>
      <c r="C39" s="149">
        <v>18412.05</v>
      </c>
      <c r="D39" s="138">
        <v>0</v>
      </c>
      <c r="E39" s="79">
        <v>0</v>
      </c>
      <c r="F39" s="79">
        <v>0</v>
      </c>
      <c r="G39" s="79">
        <v>0</v>
      </c>
    </row>
    <row r="40" spans="1:8" x14ac:dyDescent="0.3">
      <c r="A40" s="117">
        <v>31</v>
      </c>
      <c r="B40" s="10" t="s">
        <v>288</v>
      </c>
      <c r="C40" s="150">
        <v>18412.05</v>
      </c>
      <c r="D40" s="189">
        <v>0</v>
      </c>
      <c r="E40" s="47">
        <v>0</v>
      </c>
      <c r="F40" s="148">
        <v>0</v>
      </c>
      <c r="G40" s="47">
        <v>0</v>
      </c>
    </row>
    <row r="41" spans="1:8" x14ac:dyDescent="0.3">
      <c r="A41" s="83">
        <v>4</v>
      </c>
      <c r="B41" s="83" t="s">
        <v>350</v>
      </c>
      <c r="C41" s="147"/>
      <c r="D41" s="79">
        <v>11300</v>
      </c>
      <c r="E41" s="79">
        <v>12000</v>
      </c>
      <c r="F41" s="79">
        <f>F42</f>
        <v>10000</v>
      </c>
      <c r="G41" s="79">
        <f>G42</f>
        <v>10000</v>
      </c>
    </row>
    <row r="42" spans="1:8" x14ac:dyDescent="0.3">
      <c r="A42" s="117">
        <v>42</v>
      </c>
      <c r="B42" s="10" t="s">
        <v>394</v>
      </c>
      <c r="C42" s="150"/>
      <c r="D42" s="189">
        <v>11300</v>
      </c>
      <c r="E42" s="47">
        <v>11000</v>
      </c>
      <c r="F42" s="47">
        <f>F12</f>
        <v>10000</v>
      </c>
      <c r="G42" s="47">
        <f>G12</f>
        <v>10000</v>
      </c>
    </row>
    <row r="43" spans="1:8" x14ac:dyDescent="0.3">
      <c r="A43" s="117">
        <v>43</v>
      </c>
      <c r="B43" s="10" t="s">
        <v>365</v>
      </c>
      <c r="C43" s="150"/>
      <c r="D43" s="189">
        <v>0</v>
      </c>
      <c r="E43" s="47">
        <v>1000</v>
      </c>
      <c r="F43" s="47"/>
      <c r="G43" s="47"/>
    </row>
    <row r="44" spans="1:8" x14ac:dyDescent="0.3">
      <c r="A44" s="88">
        <v>5</v>
      </c>
      <c r="B44" s="88" t="s">
        <v>289</v>
      </c>
      <c r="C44" s="151">
        <v>785503.5</v>
      </c>
      <c r="D44" s="137">
        <v>1120447</v>
      </c>
      <c r="E44" s="79">
        <f>E45+E46+E47</f>
        <v>2003870</v>
      </c>
      <c r="F44" s="79">
        <v>1553670</v>
      </c>
      <c r="G44" s="79">
        <f>SUM(G45:G46)</f>
        <v>1233770</v>
      </c>
      <c r="H44" s="49"/>
    </row>
    <row r="45" spans="1:8" x14ac:dyDescent="0.3">
      <c r="A45" s="117">
        <v>50</v>
      </c>
      <c r="B45" s="10" t="s">
        <v>362</v>
      </c>
      <c r="C45" s="150"/>
      <c r="D45" s="189">
        <v>0</v>
      </c>
      <c r="E45" s="47">
        <v>1695270</v>
      </c>
      <c r="F45" s="47">
        <v>1276770</v>
      </c>
      <c r="G45" s="47">
        <v>1033770</v>
      </c>
    </row>
    <row r="46" spans="1:8" x14ac:dyDescent="0.3">
      <c r="A46" s="118">
        <v>52</v>
      </c>
      <c r="B46" s="12" t="s">
        <v>230</v>
      </c>
      <c r="C46" s="152">
        <v>727903.5</v>
      </c>
      <c r="D46" s="190">
        <v>990447</v>
      </c>
      <c r="E46" s="47">
        <v>200000</v>
      </c>
      <c r="F46" s="47">
        <v>200000</v>
      </c>
      <c r="G46" s="47">
        <v>200000</v>
      </c>
    </row>
    <row r="47" spans="1:8" x14ac:dyDescent="0.3">
      <c r="A47" s="119">
        <v>561</v>
      </c>
      <c r="B47" s="13" t="s">
        <v>363</v>
      </c>
      <c r="C47" s="153">
        <v>57600</v>
      </c>
      <c r="D47" s="191">
        <v>130000</v>
      </c>
      <c r="E47" s="47">
        <v>108600</v>
      </c>
      <c r="F47" s="47">
        <v>76900</v>
      </c>
      <c r="G47" s="47">
        <v>0</v>
      </c>
    </row>
    <row r="48" spans="1:8" ht="27" x14ac:dyDescent="0.3">
      <c r="A48" s="83">
        <v>7</v>
      </c>
      <c r="B48" s="84" t="s">
        <v>351</v>
      </c>
      <c r="C48" s="80"/>
      <c r="D48" s="80">
        <v>17500</v>
      </c>
      <c r="E48" s="79">
        <f>E15</f>
        <v>32000</v>
      </c>
      <c r="F48" s="79">
        <f>F15</f>
        <v>8000</v>
      </c>
      <c r="G48" s="79">
        <f>G15</f>
        <v>0</v>
      </c>
    </row>
    <row r="49" spans="1:8" ht="26.4" x14ac:dyDescent="0.3">
      <c r="A49" s="119">
        <v>71</v>
      </c>
      <c r="B49" s="61" t="s">
        <v>364</v>
      </c>
      <c r="C49" s="119"/>
      <c r="D49" s="191">
        <v>4000</v>
      </c>
      <c r="E49" s="47">
        <v>32000</v>
      </c>
      <c r="F49" s="47">
        <f>F48</f>
        <v>8000</v>
      </c>
      <c r="G49" s="47">
        <f>G48</f>
        <v>0</v>
      </c>
    </row>
    <row r="51" spans="1:8" ht="26.4" x14ac:dyDescent="0.3">
      <c r="A51" s="129" t="s">
        <v>285</v>
      </c>
      <c r="B51" s="15" t="s">
        <v>24</v>
      </c>
      <c r="C51" s="15" t="s">
        <v>359</v>
      </c>
      <c r="D51" s="15" t="s">
        <v>358</v>
      </c>
      <c r="E51" s="15" t="s">
        <v>355</v>
      </c>
      <c r="F51" s="15" t="s">
        <v>280</v>
      </c>
      <c r="G51" s="15" t="s">
        <v>356</v>
      </c>
      <c r="H51" s="223"/>
    </row>
    <row r="52" spans="1:8" x14ac:dyDescent="0.3">
      <c r="A52" s="73"/>
      <c r="B52" s="73" t="s">
        <v>1</v>
      </c>
      <c r="C52" s="146">
        <v>814288</v>
      </c>
      <c r="D52" s="95">
        <v>1173297</v>
      </c>
      <c r="E52" s="95">
        <f>E53+E55+E57+E60+E64</f>
        <v>2189870</v>
      </c>
      <c r="F52" s="95">
        <f t="shared" ref="F52:G52" si="6">F53+F55+F57+F60+F64</f>
        <v>1676170</v>
      </c>
      <c r="G52" s="95">
        <f t="shared" si="6"/>
        <v>1348270</v>
      </c>
    </row>
    <row r="53" spans="1:8" x14ac:dyDescent="0.3">
      <c r="A53" s="85">
        <v>1</v>
      </c>
      <c r="B53" s="85" t="s">
        <v>58</v>
      </c>
      <c r="C53" s="149">
        <v>411907.08</v>
      </c>
      <c r="D53" s="138">
        <v>474070</v>
      </c>
      <c r="E53" s="96">
        <f>E54</f>
        <v>718270</v>
      </c>
      <c r="F53" s="96">
        <f t="shared" ref="F53:G53" si="7">F54</f>
        <v>613270</v>
      </c>
      <c r="G53" s="96">
        <f t="shared" si="7"/>
        <v>556270</v>
      </c>
    </row>
    <row r="54" spans="1:8" x14ac:dyDescent="0.3">
      <c r="A54" s="140">
        <v>11</v>
      </c>
      <c r="B54" s="10" t="s">
        <v>286</v>
      </c>
      <c r="C54" s="150">
        <v>411907.08</v>
      </c>
      <c r="D54" s="189">
        <v>474070</v>
      </c>
      <c r="E54" s="47">
        <f>'POSEBNI DIO '!G10+'POSEBNI DIO '!G14+'POSEBNI DIO '!G20+'POSEBNI DIO '!G24+'POSEBNI DIO '!G28+'POSEBNI DIO '!G32+'POSEBNI DIO '!G36+'POSEBNI DIO '!G42+'POSEBNI DIO '!G57+'POSEBNI DIO '!G61+'POSEBNI DIO '!G65+'POSEBNI DIO '!G70+'POSEBNI DIO '!G74+'POSEBNI DIO '!G78+'POSEBNI DIO '!G83+'POSEBNI DIO '!G87+'POSEBNI DIO '!G91+'POSEBNI DIO '!G95+'POSEBNI DIO '!G100+'POSEBNI DIO '!G104+'POSEBNI DIO '!G108+'POSEBNI DIO '!G112+'POSEBNI DIO '!G116+'POSEBNI DIO '!G120+'POSEBNI DIO '!G124+'POSEBNI DIO '!G128+'POSEBNI DIO '!G132+'POSEBNI DIO '!G136+'POSEBNI DIO '!G140+'POSEBNI DIO '!G144+'POSEBNI DIO '!G149+'POSEBNI DIO '!G153+'POSEBNI DIO '!G157+'POSEBNI DIO '!G161+'POSEBNI DIO '!G165+'POSEBNI DIO '!G173+'POSEBNI DIO '!G177+'POSEBNI DIO '!G181+'POSEBNI DIO '!G186+'POSEBNI DIO '!G191+'POSEBNI DIO '!G196+'POSEBNI DIO '!G201+'POSEBNI DIO '!G205+'POSEBNI DIO '!G209+'POSEBNI DIO '!G215+'POSEBNI DIO '!G219+'POSEBNI DIO '!G224+'POSEBNI DIO '!G228+'POSEBNI DIO '!G232+'POSEBNI DIO '!G236+'POSEBNI DIO '!G242+'POSEBNI DIO '!G246+'POSEBNI DIO '!G251+'POSEBNI DIO '!G255+'POSEBNI DIO '!G259+'POSEBNI DIO '!G263+'POSEBNI DIO '!G267+'POSEBNI DIO '!G272+'POSEBNI DIO '!G276+'POSEBNI DIO '!G280+'POSEBNI DIO '!G284+'POSEBNI DIO '!G288+'POSEBNI DIO '!G293+'POSEBNI DIO '!G299+'POSEBNI DIO '!G305+'POSEBNI DIO '!G310+'POSEBNI DIO '!G316+'POSEBNI DIO '!G321+'POSEBNI DIO '!G326+'POSEBNI DIO '!G332+'POSEBNI DIO '!G337+'POSEBNI DIO '!G342+'POSEBNI DIO '!G347+'POSEBNI DIO '!G352+'POSEBNI DIO '!G357+'POSEBNI DIO '!G363+'POSEBNI DIO '!G368+'POSEBNI DIO '!G373+'POSEBNI DIO '!G378+'POSEBNI DIO '!G383+'POSEBNI DIO '!G388+'POSEBNI DIO '!G393+'POSEBNI DIO '!G400+'POSEBNI DIO '!G405+'POSEBNI DIO '!G411+'POSEBNI DIO '!G416+'POSEBNI DIO '!G421+'POSEBNI DIO '!G426+'POSEBNI DIO '!G431+'POSEBNI DIO '!G436</f>
        <v>718270</v>
      </c>
      <c r="F54" s="47">
        <f>'POSEBNI DIO '!H10+'POSEBNI DIO '!H14+'POSEBNI DIO '!H20+'POSEBNI DIO '!H24+'POSEBNI DIO '!H28+'POSEBNI DIO '!H32+'POSEBNI DIO '!H36+'POSEBNI DIO '!H42+'POSEBNI DIO '!H57+'POSEBNI DIO '!H61+'POSEBNI DIO '!H65+'POSEBNI DIO '!H70+'POSEBNI DIO '!H74+'POSEBNI DIO '!H78+'POSEBNI DIO '!H83+'POSEBNI DIO '!H87+'POSEBNI DIO '!H91+'POSEBNI DIO '!H95+'POSEBNI DIO '!H100+'POSEBNI DIO '!H104+'POSEBNI DIO '!H108+'POSEBNI DIO '!H112+'POSEBNI DIO '!H116+'POSEBNI DIO '!H120+'POSEBNI DIO '!H124+'POSEBNI DIO '!H128+'POSEBNI DIO '!H132+'POSEBNI DIO '!H136+'POSEBNI DIO '!H140+'POSEBNI DIO '!H144+'POSEBNI DIO '!H149+'POSEBNI DIO '!H153+'POSEBNI DIO '!H157+'POSEBNI DIO '!H161+'POSEBNI DIO '!H165+'POSEBNI DIO '!H173+'POSEBNI DIO '!H177+'POSEBNI DIO '!H181+'POSEBNI DIO '!H186+'POSEBNI DIO '!H191+'POSEBNI DIO '!H196+'POSEBNI DIO '!H201+'POSEBNI DIO '!H205+'POSEBNI DIO '!H209+'POSEBNI DIO '!H215+'POSEBNI DIO '!H219+'POSEBNI DIO '!H224+'POSEBNI DIO '!H228+'POSEBNI DIO '!H232+'POSEBNI DIO '!H236+'POSEBNI DIO '!H242+'POSEBNI DIO '!H246+'POSEBNI DIO '!H251+'POSEBNI DIO '!H255+'POSEBNI DIO '!H259+'POSEBNI DIO '!H263+'POSEBNI DIO '!H267+'POSEBNI DIO '!H272+'POSEBNI DIO '!H276+'POSEBNI DIO '!H280+'POSEBNI DIO '!H284+'POSEBNI DIO '!H288+'POSEBNI DIO '!H293+'POSEBNI DIO '!H299+'POSEBNI DIO '!H305+'POSEBNI DIO '!H310+'POSEBNI DIO '!H316+'POSEBNI DIO '!H321+'POSEBNI DIO '!H326+'POSEBNI DIO '!H332+'POSEBNI DIO '!H337+'POSEBNI DIO '!H342+'POSEBNI DIO '!H347+'POSEBNI DIO '!H352+'POSEBNI DIO '!H357+'POSEBNI DIO '!H363+'POSEBNI DIO '!H368+'POSEBNI DIO '!H373+'POSEBNI DIO '!H378+'POSEBNI DIO '!H383+'POSEBNI DIO '!H388+'POSEBNI DIO '!H393+'POSEBNI DIO '!H400+'POSEBNI DIO '!H405+'POSEBNI DIO '!H411+'POSEBNI DIO '!H416+'POSEBNI DIO '!H421+'POSEBNI DIO '!H426+'POSEBNI DIO '!H431+'POSEBNI DIO '!H436</f>
        <v>613270</v>
      </c>
      <c r="G54" s="47">
        <f>'POSEBNI DIO '!I10+'POSEBNI DIO '!I14+'POSEBNI DIO '!I20+'POSEBNI DIO '!I24+'POSEBNI DIO '!I28+'POSEBNI DIO '!I32+'POSEBNI DIO '!I36+'POSEBNI DIO '!I42+'POSEBNI DIO '!I57+'POSEBNI DIO '!I61+'POSEBNI DIO '!I65+'POSEBNI DIO '!I70+'POSEBNI DIO '!I74+'POSEBNI DIO '!I78+'POSEBNI DIO '!I83+'POSEBNI DIO '!I87+'POSEBNI DIO '!I91+'POSEBNI DIO '!I95+'POSEBNI DIO '!I100+'POSEBNI DIO '!I104+'POSEBNI DIO '!I108+'POSEBNI DIO '!I112+'POSEBNI DIO '!I116+'POSEBNI DIO '!I120+'POSEBNI DIO '!I124+'POSEBNI DIO '!I128+'POSEBNI DIO '!I132+'POSEBNI DIO '!I136+'POSEBNI DIO '!I140+'POSEBNI DIO '!I144+'POSEBNI DIO '!I149+'POSEBNI DIO '!I153+'POSEBNI DIO '!I157+'POSEBNI DIO '!I161+'POSEBNI DIO '!I165+'POSEBNI DIO '!I173+'POSEBNI DIO '!I177+'POSEBNI DIO '!I181+'POSEBNI DIO '!I186+'POSEBNI DIO '!I191+'POSEBNI DIO '!I196+'POSEBNI DIO '!I201+'POSEBNI DIO '!I205+'POSEBNI DIO '!I209+'POSEBNI DIO '!I215+'POSEBNI DIO '!I219+'POSEBNI DIO '!I224+'POSEBNI DIO '!I228+'POSEBNI DIO '!I232+'POSEBNI DIO '!I236+'POSEBNI DIO '!I242+'POSEBNI DIO '!I246+'POSEBNI DIO '!I251+'POSEBNI DIO '!I255+'POSEBNI DIO '!I259+'POSEBNI DIO '!I263+'POSEBNI DIO '!I267+'POSEBNI DIO '!I272+'POSEBNI DIO '!I276+'POSEBNI DIO '!I280+'POSEBNI DIO '!I284+'POSEBNI DIO '!I288+'POSEBNI DIO '!I293+'POSEBNI DIO '!I299+'POSEBNI DIO '!I305+'POSEBNI DIO '!I310+'POSEBNI DIO '!I316+'POSEBNI DIO '!I321+'POSEBNI DIO '!I326+'POSEBNI DIO '!I332+'POSEBNI DIO '!I337+'POSEBNI DIO '!I342+'POSEBNI DIO '!I347+'POSEBNI DIO '!I352+'POSEBNI DIO '!I357+'POSEBNI DIO '!I363+'POSEBNI DIO '!I368+'POSEBNI DIO '!I373+'POSEBNI DIO '!I378+'POSEBNI DIO '!I383+'POSEBNI DIO '!I388+'POSEBNI DIO '!I393+'POSEBNI DIO '!I400+'POSEBNI DIO '!I405+'POSEBNI DIO '!I411+'POSEBNI DIO '!I416+'POSEBNI DIO '!I421+'POSEBNI DIO '!I426+'POSEBNI DIO '!I431+'POSEBNI DIO '!I436</f>
        <v>556270</v>
      </c>
    </row>
    <row r="55" spans="1:8" x14ac:dyDescent="0.3">
      <c r="A55" s="85">
        <v>3</v>
      </c>
      <c r="B55" s="85" t="s">
        <v>287</v>
      </c>
      <c r="C55" s="149">
        <v>18412.05</v>
      </c>
      <c r="D55" s="138">
        <v>0</v>
      </c>
      <c r="E55" s="79">
        <f>E56</f>
        <v>0</v>
      </c>
      <c r="F55" s="79">
        <f t="shared" ref="F55:G55" si="8">F56</f>
        <v>0</v>
      </c>
      <c r="G55" s="79">
        <f t="shared" si="8"/>
        <v>0</v>
      </c>
    </row>
    <row r="56" spans="1:8" x14ac:dyDescent="0.3">
      <c r="A56" s="140">
        <v>31</v>
      </c>
      <c r="B56" s="10" t="s">
        <v>287</v>
      </c>
      <c r="C56" s="150">
        <v>18412.05</v>
      </c>
      <c r="D56" s="189">
        <v>0</v>
      </c>
      <c r="E56" s="50">
        <v>0</v>
      </c>
      <c r="F56" s="50">
        <v>0</v>
      </c>
      <c r="G56" s="50">
        <v>0</v>
      </c>
    </row>
    <row r="57" spans="1:8" x14ac:dyDescent="0.3">
      <c r="A57" s="85">
        <v>4</v>
      </c>
      <c r="B57" s="85" t="s">
        <v>350</v>
      </c>
      <c r="C57" s="149"/>
      <c r="D57" s="138">
        <v>8815</v>
      </c>
      <c r="E57" s="138">
        <f>E58+E59</f>
        <v>12000</v>
      </c>
      <c r="F57" s="138">
        <f t="shared" ref="F57:G57" si="9">F58+F59</f>
        <v>12000</v>
      </c>
      <c r="G57" s="138">
        <f t="shared" si="9"/>
        <v>12000</v>
      </c>
    </row>
    <row r="58" spans="1:8" x14ac:dyDescent="0.3">
      <c r="A58" s="140">
        <v>40</v>
      </c>
      <c r="B58" s="10" t="s">
        <v>360</v>
      </c>
      <c r="C58" s="150"/>
      <c r="D58" s="189">
        <v>8815</v>
      </c>
      <c r="E58" s="50">
        <v>12000</v>
      </c>
      <c r="F58" s="50">
        <v>12000</v>
      </c>
      <c r="G58" s="50">
        <v>12000</v>
      </c>
    </row>
    <row r="59" spans="1:8" x14ac:dyDescent="0.3">
      <c r="A59" s="140">
        <v>43</v>
      </c>
      <c r="B59" s="10" t="s">
        <v>361</v>
      </c>
      <c r="C59" s="150"/>
      <c r="D59" s="189">
        <v>0</v>
      </c>
      <c r="E59" s="50">
        <v>0</v>
      </c>
      <c r="F59" s="50">
        <v>0</v>
      </c>
      <c r="G59" s="50">
        <v>0</v>
      </c>
    </row>
    <row r="60" spans="1:8" x14ac:dyDescent="0.3">
      <c r="A60" s="88">
        <v>5</v>
      </c>
      <c r="B60" s="88" t="s">
        <v>289</v>
      </c>
      <c r="C60" s="151">
        <v>383968.87</v>
      </c>
      <c r="D60" s="137">
        <v>687712</v>
      </c>
      <c r="E60" s="79">
        <f>SUM(E61:E63)</f>
        <v>1427600</v>
      </c>
      <c r="F60" s="79">
        <f t="shared" ref="F60:G60" si="10">SUM(F61:F63)</f>
        <v>1042900</v>
      </c>
      <c r="G60" s="79">
        <f t="shared" si="10"/>
        <v>780000</v>
      </c>
    </row>
    <row r="61" spans="1:8" x14ac:dyDescent="0.3">
      <c r="A61" s="140">
        <v>50</v>
      </c>
      <c r="B61" s="10" t="s">
        <v>362</v>
      </c>
      <c r="C61" s="150"/>
      <c r="D61" s="192"/>
      <c r="E61" s="47">
        <f>'POSEBNI DIO '!G295+'POSEBNI DIO '!G379+'POSEBNI DIO '!G389+'POSEBNI DIO '!G401</f>
        <v>489800</v>
      </c>
      <c r="F61" s="47">
        <f>'POSEBNI DIO '!H295+'POSEBNI DIO '!H379+'POSEBNI DIO '!H389+'POSEBNI DIO '!H401</f>
        <v>398800</v>
      </c>
      <c r="G61" s="47">
        <f>'POSEBNI DIO '!I295+'POSEBNI DIO '!I379+'POSEBNI DIO '!I389+'POSEBNI DIO '!I401</f>
        <v>368800</v>
      </c>
    </row>
    <row r="62" spans="1:8" x14ac:dyDescent="0.3">
      <c r="A62" s="62">
        <v>52</v>
      </c>
      <c r="B62" s="12" t="s">
        <v>230</v>
      </c>
      <c r="C62" s="152">
        <v>324954.58</v>
      </c>
      <c r="D62" s="190">
        <v>579112</v>
      </c>
      <c r="E62" s="47">
        <f>'POSEBNI DIO '!G47+'POSEBNI DIO '!G66+'POSEBNI DIO '!G96+'POSEBNI DIO '!G182+'POSEBNI DIO '!G187+'POSEBNI DIO '!G192+'POSEBNI DIO '!G210+'POSEBNI DIO '!G301+'POSEBNI DIO '!G306+'POSEBNI DIO '!G312+'POSEBNI DIO '!G317+'POSEBNI DIO '!G322+'POSEBNI DIO '!G328+'POSEBNI DIO '!G333+'POSEBNI DIO '!G338+'POSEBNI DIO '!G343+'POSEBNI DIO '!G348+'POSEBNI DIO '!G353+'POSEBNI DIO '!G359+'POSEBNI DIO '!G364+'POSEBNI DIO '!G369+'POSEBNI DIO '!G374+'POSEBNI DIO '!G384+'POSEBNI DIO '!G394+'POSEBNI DIO '!G406+'POSEBNI DIO '!G412+'POSEBNI DIO '!G417+'POSEBNI DIO '!G422+'POSEBNI DIO '!G427+'POSEBNI DIO '!G432+'POSEBNI DIO '!G437-12000</f>
        <v>829200</v>
      </c>
      <c r="F62" s="47">
        <f>'POSEBNI DIO '!H47+'POSEBNI DIO '!H66+'POSEBNI DIO '!H96+'POSEBNI DIO '!H182+'POSEBNI DIO '!H187+'POSEBNI DIO '!H192+'POSEBNI DIO '!H210+'POSEBNI DIO '!H301+'POSEBNI DIO '!H306+'POSEBNI DIO '!H312+'POSEBNI DIO '!H317+'POSEBNI DIO '!H322+'POSEBNI DIO '!H328+'POSEBNI DIO '!H333+'POSEBNI DIO '!H338+'POSEBNI DIO '!H343+'POSEBNI DIO '!H348+'POSEBNI DIO '!H353+'POSEBNI DIO '!H359+'POSEBNI DIO '!H364+'POSEBNI DIO '!H369+'POSEBNI DIO '!H374+'POSEBNI DIO '!H384+'POSEBNI DIO '!H394+'POSEBNI DIO '!H406+'POSEBNI DIO '!H412+'POSEBNI DIO '!H417+'POSEBNI DIO '!H422+'POSEBNI DIO '!H427+'POSEBNI DIO '!H432+'POSEBNI DIO '!H437-9500</f>
        <v>568700</v>
      </c>
      <c r="G62" s="47">
        <f>'POSEBNI DIO '!I47+'POSEBNI DIO '!I66+'POSEBNI DIO '!I96+'POSEBNI DIO '!I182+'POSEBNI DIO '!I187+'POSEBNI DIO '!I192+'POSEBNI DIO '!I210+'POSEBNI DIO '!I301+'POSEBNI DIO '!I306+'POSEBNI DIO '!I312+'POSEBNI DIO '!I317+'POSEBNI DIO '!I322+'POSEBNI DIO '!I328+'POSEBNI DIO '!I333+'POSEBNI DIO '!I338+'POSEBNI DIO '!I343+'POSEBNI DIO '!I348+'POSEBNI DIO '!I353+'POSEBNI DIO '!I359+'POSEBNI DIO '!I364+'POSEBNI DIO '!I369+'POSEBNI DIO '!I374+'POSEBNI DIO '!I384+'POSEBNI DIO '!I394+'POSEBNI DIO '!I406+'POSEBNI DIO '!I412+'POSEBNI DIO '!I417+'POSEBNI DIO '!I422+'POSEBNI DIO '!I427+'POSEBNI DIO '!I432+'POSEBNI DIO '!I437-11000</f>
        <v>411200</v>
      </c>
    </row>
    <row r="63" spans="1:8" x14ac:dyDescent="0.3">
      <c r="A63" s="61">
        <v>561</v>
      </c>
      <c r="B63" s="13" t="s">
        <v>363</v>
      </c>
      <c r="C63" s="153">
        <v>59014.29</v>
      </c>
      <c r="D63" s="191">
        <v>108600</v>
      </c>
      <c r="E63" s="47">
        <f>'POSEBNI DIO '!G51</f>
        <v>108600</v>
      </c>
      <c r="F63" s="47">
        <f>'POSEBNI DIO '!H51</f>
        <v>75400</v>
      </c>
      <c r="G63" s="47">
        <f>'POSEBNI DIO '!I51</f>
        <v>0</v>
      </c>
    </row>
    <row r="64" spans="1:8" ht="26.4" x14ac:dyDescent="0.3">
      <c r="A64" s="88">
        <v>7</v>
      </c>
      <c r="B64" s="136" t="s">
        <v>354</v>
      </c>
      <c r="C64" s="154"/>
      <c r="D64" s="193">
        <v>2700</v>
      </c>
      <c r="E64" s="137">
        <f>E65</f>
        <v>32000</v>
      </c>
      <c r="F64" s="137">
        <f t="shared" ref="F64:G64" si="11">F65</f>
        <v>8000</v>
      </c>
      <c r="G64" s="137">
        <f t="shared" si="11"/>
        <v>0</v>
      </c>
    </row>
    <row r="65" spans="1:8" ht="26.4" x14ac:dyDescent="0.3">
      <c r="A65" s="61">
        <v>71</v>
      </c>
      <c r="B65" s="61" t="s">
        <v>364</v>
      </c>
      <c r="C65" s="153"/>
      <c r="D65" s="191">
        <v>2700</v>
      </c>
      <c r="E65" s="47">
        <f>'POSEBNI DIO '!G300</f>
        <v>32000</v>
      </c>
      <c r="F65" s="47">
        <f>'POSEBNI DIO '!H300</f>
        <v>8000</v>
      </c>
      <c r="G65" s="47">
        <f>'POSEBNI DIO '!I300</f>
        <v>0</v>
      </c>
    </row>
    <row r="68" spans="1:8" ht="15.6" x14ac:dyDescent="0.3">
      <c r="A68" s="248" t="s">
        <v>299</v>
      </c>
      <c r="B68" s="248"/>
      <c r="C68" s="248"/>
      <c r="D68" s="248"/>
      <c r="E68" s="248"/>
      <c r="F68" s="248"/>
      <c r="G68" s="248"/>
    </row>
    <row r="70" spans="1:8" ht="26.4" x14ac:dyDescent="0.3">
      <c r="A70" s="129" t="s">
        <v>285</v>
      </c>
      <c r="B70" s="15" t="s">
        <v>262</v>
      </c>
      <c r="C70" s="15" t="s">
        <v>359</v>
      </c>
      <c r="D70" s="15" t="s">
        <v>358</v>
      </c>
      <c r="E70" s="15" t="s">
        <v>355</v>
      </c>
      <c r="F70" s="15" t="s">
        <v>280</v>
      </c>
      <c r="G70" s="15" t="s">
        <v>356</v>
      </c>
      <c r="H70" s="223"/>
    </row>
    <row r="71" spans="1:8" x14ac:dyDescent="0.3">
      <c r="A71" s="120"/>
      <c r="B71" s="68" t="s">
        <v>263</v>
      </c>
      <c r="C71" s="142">
        <v>814288</v>
      </c>
      <c r="D71" s="182">
        <v>1173297</v>
      </c>
      <c r="E71" s="94">
        <f>E72+E75+E78+E84+E86+E91+E96+E98+E102</f>
        <v>2189870</v>
      </c>
      <c r="F71" s="94">
        <f t="shared" ref="F71:G71" si="12">F72+F75+F78+F84+F86+F91+F96+F98+F102</f>
        <v>1676170</v>
      </c>
      <c r="G71" s="94">
        <f t="shared" si="12"/>
        <v>1348270</v>
      </c>
    </row>
    <row r="72" spans="1:8" x14ac:dyDescent="0.3">
      <c r="A72" s="121" t="s">
        <v>291</v>
      </c>
      <c r="B72" s="85" t="s">
        <v>302</v>
      </c>
      <c r="C72" s="149">
        <v>242669</v>
      </c>
      <c r="D72" s="138">
        <v>238480</v>
      </c>
      <c r="E72" s="90">
        <f>E73+E74</f>
        <v>248710</v>
      </c>
      <c r="F72" s="90">
        <f t="shared" ref="F72:G72" si="13">F73+F74</f>
        <v>215010</v>
      </c>
      <c r="G72" s="90">
        <f t="shared" si="13"/>
        <v>138110</v>
      </c>
    </row>
    <row r="73" spans="1:8" ht="26.4" x14ac:dyDescent="0.3">
      <c r="A73" s="122" t="s">
        <v>56</v>
      </c>
      <c r="B73" s="12" t="s">
        <v>303</v>
      </c>
      <c r="C73" s="152">
        <v>241841</v>
      </c>
      <c r="D73" s="190">
        <v>213330</v>
      </c>
      <c r="E73" s="91">
        <f>'POSEBNI DIO '!G9+'POSEBNI DIO '!G13+'POSEBNI DIO '!G19+'POSEBNI DIO '!G35+'POSEBNI DIO '!G46+'POSEBNI DIO '!G50+'POSEBNI DIO '!G69+'POSEBNI DIO '!G73+'POSEBNI DIO '!G77+'POSEBNI DIO '!G94+'POSEBNI DIO '!G131+'POSEBNI DIO '!G139+'POSEBNI DIO '!G143+'POSEBNI DIO '!G148+'POSEBNI DIO '!G152+'POSEBNI DIO '!G156+'POSEBNI DIO '!G164+'POSEBNI DIO '!G180+'POSEBNI DIO '!G200+'POSEBNI DIO '!G204+'POSEBNI DIO '!G208+'POSEBNI DIO '!G195+'POSEBNI DIO '!G287</f>
        <v>219830</v>
      </c>
      <c r="F73" s="91">
        <f>'POSEBNI DIO '!H9+'POSEBNI DIO '!H13+'POSEBNI DIO '!H19+'POSEBNI DIO '!H35+'POSEBNI DIO '!H46+'POSEBNI DIO '!H50+'POSEBNI DIO '!H69+'POSEBNI DIO '!H73+'POSEBNI DIO '!H77+'POSEBNI DIO '!H94+'POSEBNI DIO '!H131+'POSEBNI DIO '!H139+'POSEBNI DIO '!H143+'POSEBNI DIO '!H148+'POSEBNI DIO '!H152+'POSEBNI DIO '!H156+'POSEBNI DIO '!H164+'POSEBNI DIO '!H180+'POSEBNI DIO '!H200+'POSEBNI DIO '!H204+'POSEBNI DIO '!H208+'POSEBNI DIO '!H195+'POSEBNI DIO '!H287</f>
        <v>186130</v>
      </c>
      <c r="G73" s="91">
        <f>'POSEBNI DIO '!I9+'POSEBNI DIO '!I13+'POSEBNI DIO '!I19+'POSEBNI DIO '!I35+'POSEBNI DIO '!I46+'POSEBNI DIO '!I50+'POSEBNI DIO '!I69+'POSEBNI DIO '!I73+'POSEBNI DIO '!I77+'POSEBNI DIO '!I94+'POSEBNI DIO '!I131+'POSEBNI DIO '!I139+'POSEBNI DIO '!I143+'POSEBNI DIO '!I148+'POSEBNI DIO '!I152+'POSEBNI DIO '!I156+'POSEBNI DIO '!I164+'POSEBNI DIO '!I180+'POSEBNI DIO '!I200+'POSEBNI DIO '!I204+'POSEBNI DIO '!I208+'POSEBNI DIO '!I195+'POSEBNI DIO '!I287</f>
        <v>109230</v>
      </c>
    </row>
    <row r="74" spans="1:8" x14ac:dyDescent="0.3">
      <c r="A74" s="123" t="s">
        <v>94</v>
      </c>
      <c r="B74" s="63" t="s">
        <v>304</v>
      </c>
      <c r="C74" s="155">
        <v>828</v>
      </c>
      <c r="D74" s="194">
        <v>25150</v>
      </c>
      <c r="E74" s="91">
        <f>'POSEBNI DIO '!G82+'POSEBNI DIO '!G90+'POSEBNI DIO '!G111+'POSEBNI DIO '!G115+'POSEBNI DIO '!G119+'POSEBNI DIO '!G123+'POSEBNI DIO '!G127+'POSEBNI DIO '!G135+'POSEBNI DIO '!G168+'POSEBNI DIO '!G172+'POSEBNI DIO '!G176+'POSEBNI DIO '!G275+'POSEBNI DIO '!G425+930</f>
        <v>28880</v>
      </c>
      <c r="F74" s="91">
        <f>'POSEBNI DIO '!H82+'POSEBNI DIO '!H90+'POSEBNI DIO '!H111+'POSEBNI DIO '!H115+'POSEBNI DIO '!H119+'POSEBNI DIO '!H123+'POSEBNI DIO '!H127+'POSEBNI DIO '!H135+'POSEBNI DIO '!H168+'POSEBNI DIO '!H172+'POSEBNI DIO '!H176+'POSEBNI DIO '!H275+'POSEBNI DIO '!H425+930</f>
        <v>28880</v>
      </c>
      <c r="G74" s="91">
        <f>'POSEBNI DIO '!I82+'POSEBNI DIO '!I90+'POSEBNI DIO '!I111+'POSEBNI DIO '!I115+'POSEBNI DIO '!I119+'POSEBNI DIO '!I123+'POSEBNI DIO '!I127+'POSEBNI DIO '!I135+'POSEBNI DIO '!I168+'POSEBNI DIO '!I172+'POSEBNI DIO '!I176+'POSEBNI DIO '!I275+'POSEBNI DIO '!I425+930</f>
        <v>28880</v>
      </c>
    </row>
    <row r="75" spans="1:8" x14ac:dyDescent="0.3">
      <c r="A75" s="124" t="s">
        <v>292</v>
      </c>
      <c r="B75" s="86" t="s">
        <v>305</v>
      </c>
      <c r="C75" s="156">
        <v>2300</v>
      </c>
      <c r="D75" s="195">
        <v>3000</v>
      </c>
      <c r="E75" s="90">
        <f>E76+E77</f>
        <v>3000</v>
      </c>
      <c r="F75" s="90">
        <f t="shared" ref="F75:G75" si="14">F76+F77</f>
        <v>3000</v>
      </c>
      <c r="G75" s="90">
        <f t="shared" si="14"/>
        <v>3000</v>
      </c>
    </row>
    <row r="76" spans="1:8" x14ac:dyDescent="0.3">
      <c r="A76" s="123" t="s">
        <v>277</v>
      </c>
      <c r="B76" s="63" t="s">
        <v>306</v>
      </c>
      <c r="C76" s="155">
        <v>2000</v>
      </c>
      <c r="D76" s="194">
        <v>3000</v>
      </c>
      <c r="E76" s="91">
        <f>'POSEBNI DIO '!G271</f>
        <v>3000</v>
      </c>
      <c r="F76" s="91">
        <f>'POSEBNI DIO '!H271</f>
        <v>3000</v>
      </c>
      <c r="G76" s="91">
        <f>'POSEBNI DIO '!I271</f>
        <v>3000</v>
      </c>
    </row>
    <row r="77" spans="1:8" ht="26.4" x14ac:dyDescent="0.3">
      <c r="A77" s="123" t="s">
        <v>367</v>
      </c>
      <c r="B77" s="13" t="s">
        <v>368</v>
      </c>
      <c r="C77" s="155">
        <v>300</v>
      </c>
      <c r="D77" s="194"/>
      <c r="E77" s="91">
        <v>0</v>
      </c>
      <c r="F77" s="91">
        <v>0</v>
      </c>
      <c r="G77" s="91">
        <v>0</v>
      </c>
    </row>
    <row r="78" spans="1:8" x14ac:dyDescent="0.3">
      <c r="A78" s="121" t="s">
        <v>293</v>
      </c>
      <c r="B78" s="85" t="s">
        <v>307</v>
      </c>
      <c r="C78" s="149">
        <v>167550.29999999999</v>
      </c>
      <c r="D78" s="138">
        <v>321157</v>
      </c>
      <c r="E78" s="90">
        <f>SUM(E79:E83)</f>
        <v>365330</v>
      </c>
      <c r="F78" s="90">
        <f t="shared" ref="F78:G78" si="15">SUM(F79:F83)</f>
        <v>375330</v>
      </c>
      <c r="G78" s="90">
        <f t="shared" si="15"/>
        <v>402330</v>
      </c>
    </row>
    <row r="79" spans="1:8" x14ac:dyDescent="0.3">
      <c r="A79" s="125" t="s">
        <v>268</v>
      </c>
      <c r="B79" s="13" t="s">
        <v>342</v>
      </c>
      <c r="C79" s="153">
        <v>3117.18</v>
      </c>
      <c r="D79" s="191">
        <v>75657</v>
      </c>
      <c r="E79" s="91">
        <f>'POSEBNI DIO '!G23+'POSEBNI DIO '!G27+'POSEBNI DIO '!G31+'POSEBNI DIO '!G41+'POSEBNI DIO '!G56+'POSEBNI DIO '!G60</f>
        <v>83130</v>
      </c>
      <c r="F79" s="91">
        <f>'POSEBNI DIO '!H23+'POSEBNI DIO '!H27+'POSEBNI DIO '!H31+'POSEBNI DIO '!H41+'POSEBNI DIO '!H56+'POSEBNI DIO '!H60</f>
        <v>83130</v>
      </c>
      <c r="G79" s="91">
        <f>'POSEBNI DIO '!I23+'POSEBNI DIO '!I27+'POSEBNI DIO '!I31+'POSEBNI DIO '!I41+'POSEBNI DIO '!I56+'POSEBNI DIO '!I60</f>
        <v>83130</v>
      </c>
    </row>
    <row r="80" spans="1:8" x14ac:dyDescent="0.3">
      <c r="A80" s="126" t="s">
        <v>124</v>
      </c>
      <c r="B80" s="64" t="s">
        <v>308</v>
      </c>
      <c r="C80" s="157">
        <v>16370.25</v>
      </c>
      <c r="D80" s="196">
        <v>15500</v>
      </c>
      <c r="E80" s="92">
        <f>'POSEBNI DIO '!G214+'POSEBNI DIO '!G315+'POSEBNI DIO '!G430</f>
        <v>22200</v>
      </c>
      <c r="F80" s="92">
        <f>'POSEBNI DIO '!H214+'POSEBNI DIO '!H315+'POSEBNI DIO '!H430</f>
        <v>22200</v>
      </c>
      <c r="G80" s="92">
        <f>'POSEBNI DIO '!I214+'POSEBNI DIO '!I315+'POSEBNI DIO '!I430</f>
        <v>19200</v>
      </c>
    </row>
    <row r="81" spans="1:7" x14ac:dyDescent="0.3">
      <c r="A81" s="66" t="s">
        <v>278</v>
      </c>
      <c r="B81" s="65" t="s">
        <v>309</v>
      </c>
      <c r="C81" s="158">
        <v>125769.38</v>
      </c>
      <c r="D81" s="197">
        <v>230000</v>
      </c>
      <c r="E81" s="92">
        <f>'POSEBNI DIO '!G292</f>
        <v>200000</v>
      </c>
      <c r="F81" s="92">
        <f>'POSEBNI DIO '!H292</f>
        <v>200000</v>
      </c>
      <c r="G81" s="92">
        <f>'POSEBNI DIO '!I292</f>
        <v>200000</v>
      </c>
    </row>
    <row r="82" spans="1:7" x14ac:dyDescent="0.3">
      <c r="A82" s="66" t="s">
        <v>235</v>
      </c>
      <c r="B82" s="65" t="s">
        <v>310</v>
      </c>
      <c r="C82" s="158">
        <v>125769.38</v>
      </c>
      <c r="D82" s="197">
        <v>0</v>
      </c>
      <c r="E82" s="92">
        <f>'POSEBNI DIO '!G356+'POSEBNI DIO '!G362</f>
        <v>60000</v>
      </c>
      <c r="F82" s="92">
        <f>'POSEBNI DIO '!H356+'POSEBNI DIO '!H362</f>
        <v>70000</v>
      </c>
      <c r="G82" s="92">
        <f>'POSEBNI DIO '!I356+'POSEBNI DIO '!I362</f>
        <v>100000</v>
      </c>
    </row>
    <row r="83" spans="1:7" x14ac:dyDescent="0.3">
      <c r="A83" s="66" t="s">
        <v>369</v>
      </c>
      <c r="B83" s="65" t="s">
        <v>370</v>
      </c>
      <c r="C83" s="158">
        <v>22293</v>
      </c>
      <c r="D83" s="197"/>
      <c r="E83" s="92"/>
      <c r="F83" s="92"/>
      <c r="G83" s="92"/>
    </row>
    <row r="84" spans="1:7" x14ac:dyDescent="0.3">
      <c r="A84" s="127" t="s">
        <v>294</v>
      </c>
      <c r="B84" s="87" t="s">
        <v>311</v>
      </c>
      <c r="C84" s="159">
        <v>47.95</v>
      </c>
      <c r="D84" s="107">
        <v>7530</v>
      </c>
      <c r="E84" s="93">
        <f>E85</f>
        <v>11330</v>
      </c>
      <c r="F84" s="93">
        <f t="shared" ref="F84:G84" si="16">F85</f>
        <v>11330</v>
      </c>
      <c r="G84" s="93">
        <f t="shared" si="16"/>
        <v>11330</v>
      </c>
    </row>
    <row r="85" spans="1:7" x14ac:dyDescent="0.3">
      <c r="A85" s="66" t="s">
        <v>117</v>
      </c>
      <c r="B85" s="65" t="s">
        <v>312</v>
      </c>
      <c r="C85" s="158">
        <v>47.95</v>
      </c>
      <c r="D85" s="197">
        <v>7530</v>
      </c>
      <c r="E85" s="92">
        <f>'POSEBNI DIO '!G99+'POSEBNI DIO '!G107+'POSEBNI DIO '!G160+'POSEBNI DIO '!G415</f>
        <v>11330</v>
      </c>
      <c r="F85" s="92">
        <f>'POSEBNI DIO '!H99+'POSEBNI DIO '!H107+'POSEBNI DIO '!H160+'POSEBNI DIO '!H415</f>
        <v>11330</v>
      </c>
      <c r="G85" s="92">
        <f>'POSEBNI DIO '!I99+'POSEBNI DIO '!I107+'POSEBNI DIO '!I160+'POSEBNI DIO '!I415</f>
        <v>11330</v>
      </c>
    </row>
    <row r="86" spans="1:7" x14ac:dyDescent="0.3">
      <c r="A86" s="127" t="s">
        <v>295</v>
      </c>
      <c r="B86" s="87" t="s">
        <v>313</v>
      </c>
      <c r="C86" s="159">
        <v>365312.2</v>
      </c>
      <c r="D86" s="107">
        <v>447530</v>
      </c>
      <c r="E86" s="93">
        <f>SUM(E87:E90)</f>
        <v>1403000</v>
      </c>
      <c r="F86" s="93">
        <f>SUM(F87:F90)</f>
        <v>933000</v>
      </c>
      <c r="G86" s="93">
        <f>SUM(G87:G90)</f>
        <v>665000</v>
      </c>
    </row>
    <row r="87" spans="1:7" x14ac:dyDescent="0.3">
      <c r="A87" s="66" t="s">
        <v>279</v>
      </c>
      <c r="B87" s="66" t="s">
        <v>314</v>
      </c>
      <c r="C87" s="158"/>
      <c r="D87" s="197">
        <v>356500</v>
      </c>
      <c r="E87" s="92">
        <f>'POSEBNI DIO '!G298+'POSEBNI DIO '!G320+'POSEBNI DIO '!G331+'POSEBNI DIO '!G336+'POSEBNI DIO '!G346+'POSEBNI DIO '!G351+'POSEBNI DIO '!G367+'POSEBNI DIO '!G372+'POSEBNI DIO '!G377+'POSEBNI DIO '!G382+'POSEBNI DIO '!G387+'POSEBNI DIO '!G392+'POSEBNI DIO '!G399+'POSEBNI DIO '!G420+'POSEBNI DIO '!G435+'POSEBNI DIO '!G404</f>
        <v>1255000</v>
      </c>
      <c r="F87" s="92">
        <f>'POSEBNI DIO '!H298+'POSEBNI DIO '!H320+'POSEBNI DIO '!H331+'POSEBNI DIO '!H336+'POSEBNI DIO '!H346+'POSEBNI DIO '!H351+'POSEBNI DIO '!H367+'POSEBNI DIO '!H372+'POSEBNI DIO '!H377+'POSEBNI DIO '!H382+'POSEBNI DIO '!H387+'POSEBNI DIO '!H392+'POSEBNI DIO '!H399+'POSEBNI DIO '!H420+'POSEBNI DIO '!H435</f>
        <v>820000</v>
      </c>
      <c r="G87" s="92">
        <f>'POSEBNI DIO '!I298+'POSEBNI DIO '!I320+'POSEBNI DIO '!I331+'POSEBNI DIO '!I336+'POSEBNI DIO '!I346+'POSEBNI DIO '!I351+'POSEBNI DIO '!I367+'POSEBNI DIO '!I372+'POSEBNI DIO '!I377+'POSEBNI DIO '!I382+'POSEBNI DIO '!I387+'POSEBNI DIO '!I392+'POSEBNI DIO '!I399+'POSEBNI DIO '!I420+'POSEBNI DIO '!I435</f>
        <v>552000</v>
      </c>
    </row>
    <row r="88" spans="1:7" x14ac:dyDescent="0.3">
      <c r="A88" s="66" t="s">
        <v>120</v>
      </c>
      <c r="B88" s="65" t="s">
        <v>315</v>
      </c>
      <c r="C88" s="158">
        <v>13612.5</v>
      </c>
      <c r="D88" s="197">
        <v>40530</v>
      </c>
      <c r="E88" s="92">
        <f>'POSEBNI DIO '!G304+'POSEBNI DIO '!G309</f>
        <v>35000</v>
      </c>
      <c r="F88" s="92">
        <f>'POSEBNI DIO '!H304+'POSEBNI DIO '!H309</f>
        <v>30000</v>
      </c>
      <c r="G88" s="92">
        <f>'POSEBNI DIO '!I304+'POSEBNI DIO '!I309</f>
        <v>30000</v>
      </c>
    </row>
    <row r="89" spans="1:7" x14ac:dyDescent="0.3">
      <c r="A89" s="66" t="s">
        <v>99</v>
      </c>
      <c r="B89" s="65" t="s">
        <v>316</v>
      </c>
      <c r="C89" s="158">
        <v>101263.7</v>
      </c>
      <c r="D89" s="197">
        <v>50500</v>
      </c>
      <c r="E89" s="92">
        <f>'POSEBNI DIO '!G64+'POSEBNI DIO '!G325+'POSEBNI DIO '!G410</f>
        <v>113000</v>
      </c>
      <c r="F89" s="92">
        <f>'POSEBNI DIO '!H64+'POSEBNI DIO '!H325+'POSEBNI DIO '!H410</f>
        <v>83000</v>
      </c>
      <c r="G89" s="92">
        <f>'POSEBNI DIO '!I64+'POSEBNI DIO '!I325+'POSEBNI DIO '!I410</f>
        <v>83000</v>
      </c>
    </row>
    <row r="90" spans="1:7" ht="28.8" x14ac:dyDescent="0.3">
      <c r="A90" s="66" t="s">
        <v>371</v>
      </c>
      <c r="B90" s="67" t="s">
        <v>372</v>
      </c>
      <c r="C90" s="158">
        <v>250436</v>
      </c>
      <c r="D90" s="197">
        <v>0</v>
      </c>
      <c r="E90" s="92">
        <v>0</v>
      </c>
      <c r="F90" s="92">
        <v>0</v>
      </c>
      <c r="G90" s="92">
        <v>0</v>
      </c>
    </row>
    <row r="91" spans="1:7" x14ac:dyDescent="0.3">
      <c r="A91" s="127" t="s">
        <v>296</v>
      </c>
      <c r="B91" s="87" t="s">
        <v>317</v>
      </c>
      <c r="C91" s="159">
        <v>3050</v>
      </c>
      <c r="D91" s="107">
        <v>81600</v>
      </c>
      <c r="E91" s="93">
        <f>SUM(E92:E95)</f>
        <v>78600</v>
      </c>
      <c r="F91" s="93">
        <f t="shared" ref="F91:G91" si="17">SUM(F92:F95)</f>
        <v>58600</v>
      </c>
      <c r="G91" s="93">
        <f t="shared" si="17"/>
        <v>48600</v>
      </c>
    </row>
    <row r="92" spans="1:7" x14ac:dyDescent="0.3">
      <c r="A92" s="66" t="s">
        <v>188</v>
      </c>
      <c r="B92" s="65" t="s">
        <v>318</v>
      </c>
      <c r="C92" s="158">
        <v>600</v>
      </c>
      <c r="D92" s="197">
        <v>72500</v>
      </c>
      <c r="E92" s="92">
        <f>'POSEBNI DIO '!G258+'POSEBNI DIO '!G341</f>
        <v>72000</v>
      </c>
      <c r="F92" s="92">
        <f>'POSEBNI DIO '!H258+'POSEBNI DIO '!H341</f>
        <v>52000</v>
      </c>
      <c r="G92" s="92">
        <f>'POSEBNI DIO '!I258+'POSEBNI DIO '!I341</f>
        <v>42000</v>
      </c>
    </row>
    <row r="93" spans="1:7" x14ac:dyDescent="0.3">
      <c r="A93" s="66" t="s">
        <v>275</v>
      </c>
      <c r="B93" s="65" t="s">
        <v>319</v>
      </c>
      <c r="C93" s="158">
        <v>1350</v>
      </c>
      <c r="D93" s="197">
        <v>1400</v>
      </c>
      <c r="E93" s="92">
        <f>'POSEBNI DIO '!G254</f>
        <v>1400</v>
      </c>
      <c r="F93" s="92">
        <f>'POSEBNI DIO '!H254</f>
        <v>1400</v>
      </c>
      <c r="G93" s="92">
        <f>'POSEBNI DIO '!I254</f>
        <v>1400</v>
      </c>
    </row>
    <row r="94" spans="1:7" x14ac:dyDescent="0.3">
      <c r="A94" s="66" t="s">
        <v>276</v>
      </c>
      <c r="B94" s="65" t="s">
        <v>320</v>
      </c>
      <c r="C94" s="158">
        <v>100</v>
      </c>
      <c r="D94" s="197">
        <v>500</v>
      </c>
      <c r="E94" s="92">
        <f>'POSEBNI DIO '!G266</f>
        <v>500</v>
      </c>
      <c r="F94" s="92">
        <f>'POSEBNI DIO '!H266</f>
        <v>500</v>
      </c>
      <c r="G94" s="92">
        <f>'POSEBNI DIO '!I266</f>
        <v>500</v>
      </c>
    </row>
    <row r="95" spans="1:7" x14ac:dyDescent="0.3">
      <c r="A95" s="66" t="s">
        <v>274</v>
      </c>
      <c r="B95" s="65" t="s">
        <v>321</v>
      </c>
      <c r="C95" s="158">
        <v>1000</v>
      </c>
      <c r="D95" s="197">
        <v>7200</v>
      </c>
      <c r="E95" s="92">
        <f>'POSEBNI DIO '!G250+'POSEBNI DIO '!G262+'POSEBNI DIO '!G279</f>
        <v>4700</v>
      </c>
      <c r="F95" s="92">
        <f>'POSEBNI DIO '!H250+'POSEBNI DIO '!H262+'POSEBNI DIO '!H279</f>
        <v>4700</v>
      </c>
      <c r="G95" s="92">
        <f>'POSEBNI DIO '!I250+'POSEBNI DIO '!I262+'POSEBNI DIO '!I279</f>
        <v>4700</v>
      </c>
    </row>
    <row r="96" spans="1:7" x14ac:dyDescent="0.3">
      <c r="A96" s="87" t="s">
        <v>345</v>
      </c>
      <c r="B96" s="87" t="s">
        <v>346</v>
      </c>
      <c r="C96" s="159">
        <v>642.46</v>
      </c>
      <c r="D96" s="107">
        <v>1200</v>
      </c>
      <c r="E96" s="107">
        <f>E97</f>
        <v>1200</v>
      </c>
      <c r="F96" s="107">
        <f t="shared" ref="F96:G96" si="18">F97</f>
        <v>1200</v>
      </c>
      <c r="G96" s="107">
        <f t="shared" si="18"/>
        <v>1200</v>
      </c>
    </row>
    <row r="97" spans="1:7" x14ac:dyDescent="0.3">
      <c r="A97" s="66" t="s">
        <v>343</v>
      </c>
      <c r="B97" s="65" t="s">
        <v>344</v>
      </c>
      <c r="C97" s="158">
        <v>642.46</v>
      </c>
      <c r="D97" s="197">
        <v>1200</v>
      </c>
      <c r="E97" s="92">
        <f>'POSEBNI DIO '!G283</f>
        <v>1200</v>
      </c>
      <c r="F97" s="92">
        <f>'POSEBNI DIO '!H283</f>
        <v>1200</v>
      </c>
      <c r="G97" s="92">
        <f>'POSEBNI DIO '!I283</f>
        <v>1200</v>
      </c>
    </row>
    <row r="98" spans="1:7" x14ac:dyDescent="0.3">
      <c r="A98" s="127" t="s">
        <v>297</v>
      </c>
      <c r="B98" s="87" t="s">
        <v>322</v>
      </c>
      <c r="C98" s="159">
        <v>24499.439999999999</v>
      </c>
      <c r="D98" s="107">
        <v>64800</v>
      </c>
      <c r="E98" s="93">
        <f>SUM(E99:E101)</f>
        <v>70700</v>
      </c>
      <c r="F98" s="93">
        <f t="shared" ref="F98:G98" si="19">SUM(F99:F101)</f>
        <v>70700</v>
      </c>
      <c r="G98" s="93">
        <f t="shared" si="19"/>
        <v>70700</v>
      </c>
    </row>
    <row r="99" spans="1:7" x14ac:dyDescent="0.3">
      <c r="A99" s="66" t="s">
        <v>272</v>
      </c>
      <c r="B99" s="65" t="s">
        <v>323</v>
      </c>
      <c r="C99" s="158">
        <v>2454.14</v>
      </c>
      <c r="D99" s="197">
        <v>39200</v>
      </c>
      <c r="E99" s="92">
        <f>'POSEBNI DIO '!G235+'POSEBNI DIO '!G245</f>
        <v>45200</v>
      </c>
      <c r="F99" s="92">
        <f>'POSEBNI DIO '!H235+'POSEBNI DIO '!H245</f>
        <v>45200</v>
      </c>
      <c r="G99" s="92">
        <f>'POSEBNI DIO '!I235+'POSEBNI DIO '!I245</f>
        <v>45200</v>
      </c>
    </row>
    <row r="100" spans="1:7" x14ac:dyDescent="0.3">
      <c r="A100" s="66" t="s">
        <v>270</v>
      </c>
      <c r="B100" s="65" t="s">
        <v>324</v>
      </c>
      <c r="C100" s="158">
        <v>13545.3</v>
      </c>
      <c r="D100" s="197">
        <v>17600</v>
      </c>
      <c r="E100" s="92">
        <f>'POSEBNI DIO '!G227</f>
        <v>17500</v>
      </c>
      <c r="F100" s="92">
        <f>'POSEBNI DIO '!H227</f>
        <v>17500</v>
      </c>
      <c r="G100" s="92">
        <f>'POSEBNI DIO '!I227</f>
        <v>17500</v>
      </c>
    </row>
    <row r="101" spans="1:7" x14ac:dyDescent="0.3">
      <c r="A101" s="66" t="s">
        <v>269</v>
      </c>
      <c r="B101" s="65" t="s">
        <v>325</v>
      </c>
      <c r="C101" s="158">
        <v>8500</v>
      </c>
      <c r="D101" s="197">
        <v>8000</v>
      </c>
      <c r="E101" s="92">
        <f>'POSEBNI DIO '!G223</f>
        <v>8000</v>
      </c>
      <c r="F101" s="92">
        <f>'POSEBNI DIO '!H223</f>
        <v>8000</v>
      </c>
      <c r="G101" s="92">
        <f>'POSEBNI DIO '!I223</f>
        <v>8000</v>
      </c>
    </row>
    <row r="102" spans="1:7" x14ac:dyDescent="0.3">
      <c r="A102" s="127" t="s">
        <v>298</v>
      </c>
      <c r="B102" s="87" t="s">
        <v>326</v>
      </c>
      <c r="C102" s="159">
        <v>8216.65</v>
      </c>
      <c r="D102" s="107">
        <v>8000</v>
      </c>
      <c r="E102" s="93">
        <f>SUM(E103:E105)</f>
        <v>8000</v>
      </c>
      <c r="F102" s="93">
        <f t="shared" ref="F102:G102" si="20">SUM(F103:F105)</f>
        <v>8000</v>
      </c>
      <c r="G102" s="93">
        <f t="shared" si="20"/>
        <v>8000</v>
      </c>
    </row>
    <row r="103" spans="1:7" x14ac:dyDescent="0.3">
      <c r="A103" s="161" t="s">
        <v>373</v>
      </c>
      <c r="B103" s="162" t="s">
        <v>374</v>
      </c>
      <c r="C103" s="163">
        <v>480</v>
      </c>
      <c r="D103" s="198"/>
      <c r="E103" s="164"/>
      <c r="F103" s="164"/>
      <c r="G103" s="164"/>
    </row>
    <row r="104" spans="1:7" x14ac:dyDescent="0.3">
      <c r="A104" s="66" t="s">
        <v>271</v>
      </c>
      <c r="B104" s="65" t="s">
        <v>327</v>
      </c>
      <c r="C104" s="158">
        <v>2919.89</v>
      </c>
      <c r="D104" s="197">
        <v>5000</v>
      </c>
      <c r="E104" s="92">
        <f>'POSEBNI DIO '!G231</f>
        <v>5000</v>
      </c>
      <c r="F104" s="92">
        <f>'POSEBNI DIO '!H231</f>
        <v>5000</v>
      </c>
      <c r="G104" s="92">
        <f>'POSEBNI DIO '!I231</f>
        <v>5000</v>
      </c>
    </row>
    <row r="105" spans="1:7" ht="28.8" x14ac:dyDescent="0.3">
      <c r="A105" s="128" t="s">
        <v>273</v>
      </c>
      <c r="B105" s="67" t="s">
        <v>328</v>
      </c>
      <c r="C105" s="160">
        <v>3550</v>
      </c>
      <c r="D105" s="199">
        <v>3000</v>
      </c>
      <c r="E105" s="92">
        <f>'POSEBNI DIO '!G241</f>
        <v>3000</v>
      </c>
      <c r="F105" s="92">
        <f>'POSEBNI DIO '!H241</f>
        <v>3000</v>
      </c>
      <c r="G105" s="92">
        <f>'POSEBNI DIO '!I241</f>
        <v>3000</v>
      </c>
    </row>
  </sheetData>
  <mergeCells count="5">
    <mergeCell ref="A1:G1"/>
    <mergeCell ref="A32:G32"/>
    <mergeCell ref="A68:G68"/>
    <mergeCell ref="A4:G4"/>
    <mergeCell ref="A2:G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firstPageNumber="2" orientation="landscape" useFirstPageNumber="1" r:id="rId1"/>
  <headerFooter>
    <oddFooter>Stranica &amp;P</oddFooter>
  </headerFooter>
  <rowBreaks count="2" manualBreakCount="2">
    <brk id="31" max="16383" man="1"/>
    <brk id="67" max="16383" man="1"/>
  </rowBreaks>
  <ignoredErrors>
    <ignoredError sqref="A104:A105 A91:A95 A72:A76 A78:A82 A84:A89 A98:A10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26"/>
  <sheetViews>
    <sheetView topLeftCell="A16" workbookViewId="0">
      <selection activeCell="E4" sqref="E4"/>
    </sheetView>
  </sheetViews>
  <sheetFormatPr defaultRowHeight="14.4" x14ac:dyDescent="0.3"/>
  <cols>
    <col min="1" max="1" width="9.109375" customWidth="1"/>
    <col min="2" max="2" width="44.33203125" bestFit="1" customWidth="1"/>
    <col min="3" max="3" width="14.77734375" customWidth="1"/>
    <col min="4" max="4" width="14.33203125" customWidth="1"/>
    <col min="5" max="7" width="25.33203125" customWidth="1"/>
  </cols>
  <sheetData>
    <row r="1" spans="1:7" ht="42" customHeight="1" x14ac:dyDescent="0.3">
      <c r="A1" s="239" t="s">
        <v>393</v>
      </c>
      <c r="B1" s="239"/>
      <c r="C1" s="239"/>
      <c r="D1" s="239"/>
      <c r="E1" s="239"/>
      <c r="F1" s="239"/>
      <c r="G1" s="239"/>
    </row>
    <row r="2" spans="1:7" ht="18" customHeight="1" x14ac:dyDescent="0.3">
      <c r="A2" s="4"/>
      <c r="B2" s="4"/>
      <c r="C2" s="4"/>
      <c r="D2" s="4"/>
      <c r="E2" s="4"/>
      <c r="F2" s="4"/>
      <c r="G2" s="4"/>
    </row>
    <row r="3" spans="1:7" ht="15.75" customHeight="1" x14ac:dyDescent="0.3">
      <c r="A3" s="239" t="s">
        <v>329</v>
      </c>
      <c r="B3" s="239"/>
      <c r="C3" s="239"/>
      <c r="D3" s="239"/>
      <c r="E3" s="239"/>
      <c r="F3" s="239"/>
      <c r="G3" s="239"/>
    </row>
    <row r="4" spans="1:7" ht="17.399999999999999" x14ac:dyDescent="0.3">
      <c r="A4" s="4"/>
      <c r="B4" s="4"/>
      <c r="C4" s="4"/>
      <c r="D4" s="4"/>
      <c r="E4" s="4"/>
      <c r="F4" s="5"/>
      <c r="G4" s="5"/>
    </row>
    <row r="5" spans="1:7" ht="18" customHeight="1" x14ac:dyDescent="0.3">
      <c r="A5" s="239" t="s">
        <v>301</v>
      </c>
      <c r="B5" s="239"/>
      <c r="C5" s="239"/>
      <c r="D5" s="239"/>
      <c r="E5" s="239"/>
      <c r="F5" s="239"/>
      <c r="G5" s="239"/>
    </row>
    <row r="6" spans="1:7" ht="17.399999999999999" x14ac:dyDescent="0.3">
      <c r="A6" s="4"/>
      <c r="B6" s="4"/>
      <c r="C6" s="4"/>
      <c r="D6" s="4"/>
      <c r="E6" s="4"/>
      <c r="F6" s="5"/>
      <c r="G6" s="5"/>
    </row>
    <row r="7" spans="1:7" ht="26.4" x14ac:dyDescent="0.3">
      <c r="A7" s="129" t="s">
        <v>285</v>
      </c>
      <c r="B7" s="14" t="s">
        <v>24</v>
      </c>
      <c r="C7" s="14" t="s">
        <v>359</v>
      </c>
      <c r="D7" s="14" t="s">
        <v>358</v>
      </c>
      <c r="E7" s="15" t="s">
        <v>355</v>
      </c>
      <c r="F7" s="15" t="s">
        <v>280</v>
      </c>
      <c r="G7" s="15" t="s">
        <v>356</v>
      </c>
    </row>
    <row r="8" spans="1:7" x14ac:dyDescent="0.3">
      <c r="A8" s="28"/>
      <c r="B8" s="29" t="s">
        <v>31</v>
      </c>
      <c r="C8" s="141">
        <v>0</v>
      </c>
      <c r="D8" s="200">
        <v>0</v>
      </c>
      <c r="E8" s="89">
        <v>0</v>
      </c>
      <c r="F8" s="89">
        <v>0</v>
      </c>
      <c r="G8" s="89">
        <v>0</v>
      </c>
    </row>
    <row r="9" spans="1:7" x14ac:dyDescent="0.3">
      <c r="A9" s="68">
        <v>8</v>
      </c>
      <c r="B9" s="68" t="s">
        <v>11</v>
      </c>
      <c r="C9" s="142">
        <v>0</v>
      </c>
      <c r="D9" s="186">
        <v>0</v>
      </c>
      <c r="E9" s="75">
        <v>0</v>
      </c>
      <c r="F9" s="75">
        <v>0</v>
      </c>
      <c r="G9" s="75">
        <v>0</v>
      </c>
    </row>
    <row r="10" spans="1:7" x14ac:dyDescent="0.3">
      <c r="A10" s="8">
        <v>84</v>
      </c>
      <c r="B10" s="11" t="s">
        <v>18</v>
      </c>
      <c r="C10" s="143">
        <v>0</v>
      </c>
      <c r="D10" s="116">
        <v>0</v>
      </c>
      <c r="E10" s="47">
        <v>0</v>
      </c>
      <c r="F10" s="47">
        <v>0</v>
      </c>
      <c r="G10" s="47">
        <v>0</v>
      </c>
    </row>
    <row r="11" spans="1:7" x14ac:dyDescent="0.3">
      <c r="A11" s="8"/>
      <c r="B11" s="30"/>
      <c r="C11" s="165"/>
      <c r="D11" s="201">
        <v>0</v>
      </c>
      <c r="E11" s="47">
        <v>0</v>
      </c>
      <c r="F11" s="47">
        <v>0</v>
      </c>
      <c r="G11" s="47">
        <v>0</v>
      </c>
    </row>
    <row r="12" spans="1:7" x14ac:dyDescent="0.3">
      <c r="A12" s="8"/>
      <c r="B12" s="29" t="s">
        <v>32</v>
      </c>
      <c r="C12" s="141">
        <v>12026.96</v>
      </c>
      <c r="D12" s="200">
        <v>0</v>
      </c>
      <c r="E12" s="47">
        <v>0</v>
      </c>
      <c r="F12" s="47">
        <v>0</v>
      </c>
      <c r="G12" s="47">
        <v>0</v>
      </c>
    </row>
    <row r="13" spans="1:7" x14ac:dyDescent="0.3">
      <c r="A13" s="69">
        <v>5</v>
      </c>
      <c r="B13" s="70" t="s">
        <v>12</v>
      </c>
      <c r="C13" s="142">
        <v>12026.96</v>
      </c>
      <c r="D13" s="186">
        <v>0</v>
      </c>
      <c r="E13" s="75">
        <v>0</v>
      </c>
      <c r="F13" s="75">
        <v>0</v>
      </c>
      <c r="G13" s="75">
        <v>0</v>
      </c>
    </row>
    <row r="14" spans="1:7" x14ac:dyDescent="0.3">
      <c r="A14" s="11">
        <v>54</v>
      </c>
      <c r="B14" s="26" t="s">
        <v>19</v>
      </c>
      <c r="C14" s="143">
        <v>12026.96</v>
      </c>
      <c r="D14" s="116">
        <v>0</v>
      </c>
      <c r="E14" s="47"/>
      <c r="F14" s="47">
        <v>0</v>
      </c>
      <c r="G14" s="48">
        <v>0</v>
      </c>
    </row>
    <row r="16" spans="1:7" ht="15.6" x14ac:dyDescent="0.3">
      <c r="A16" s="248" t="s">
        <v>300</v>
      </c>
      <c r="B16" s="248"/>
      <c r="C16" s="248"/>
      <c r="D16" s="248"/>
      <c r="E16" s="248"/>
      <c r="F16" s="248"/>
      <c r="G16" s="248"/>
    </row>
    <row r="18" spans="1:7" ht="26.4" x14ac:dyDescent="0.3">
      <c r="A18" s="129" t="s">
        <v>285</v>
      </c>
      <c r="B18" s="15" t="s">
        <v>26</v>
      </c>
      <c r="C18" s="15" t="s">
        <v>359</v>
      </c>
      <c r="D18" s="15" t="s">
        <v>358</v>
      </c>
      <c r="E18" s="15" t="s">
        <v>355</v>
      </c>
      <c r="F18" s="15" t="s">
        <v>280</v>
      </c>
      <c r="G18" s="15" t="s">
        <v>356</v>
      </c>
    </row>
    <row r="19" spans="1:7" x14ac:dyDescent="0.3">
      <c r="A19" s="73"/>
      <c r="B19" s="73" t="s">
        <v>31</v>
      </c>
      <c r="C19" s="146">
        <v>0</v>
      </c>
      <c r="D19" s="187">
        <v>0</v>
      </c>
      <c r="E19" s="100">
        <v>0</v>
      </c>
      <c r="F19" s="100">
        <v>0</v>
      </c>
      <c r="G19" s="100">
        <v>0</v>
      </c>
    </row>
    <row r="20" spans="1:7" x14ac:dyDescent="0.3">
      <c r="A20" s="85">
        <v>8</v>
      </c>
      <c r="B20" s="85" t="s">
        <v>366</v>
      </c>
      <c r="C20" s="149">
        <v>0</v>
      </c>
      <c r="D20" s="188">
        <v>0</v>
      </c>
      <c r="E20" s="101">
        <v>0</v>
      </c>
      <c r="F20" s="101">
        <v>0</v>
      </c>
      <c r="G20" s="101">
        <v>0</v>
      </c>
    </row>
    <row r="21" spans="1:7" x14ac:dyDescent="0.3">
      <c r="A21" s="12">
        <v>81</v>
      </c>
      <c r="B21" s="12" t="s">
        <v>39</v>
      </c>
      <c r="C21" s="152">
        <v>0</v>
      </c>
      <c r="D21" s="118">
        <v>0</v>
      </c>
      <c r="E21" s="102">
        <v>0</v>
      </c>
      <c r="F21" s="102">
        <v>0</v>
      </c>
      <c r="G21" s="102">
        <v>0</v>
      </c>
    </row>
    <row r="22" spans="1:7" x14ac:dyDescent="0.3">
      <c r="A22" s="73"/>
      <c r="B22" s="73" t="s">
        <v>32</v>
      </c>
      <c r="C22" s="146">
        <v>12026.94</v>
      </c>
      <c r="D22" s="187">
        <v>0</v>
      </c>
      <c r="E22" s="103">
        <v>0</v>
      </c>
      <c r="F22" s="103">
        <v>0</v>
      </c>
      <c r="G22" s="103">
        <v>0</v>
      </c>
    </row>
    <row r="23" spans="1:7" x14ac:dyDescent="0.3">
      <c r="A23" s="85">
        <v>1</v>
      </c>
      <c r="B23" s="85" t="s">
        <v>27</v>
      </c>
      <c r="C23" s="149">
        <v>12026.96</v>
      </c>
      <c r="D23" s="188">
        <v>0</v>
      </c>
      <c r="E23" s="101">
        <v>0</v>
      </c>
      <c r="F23" s="101">
        <v>0</v>
      </c>
      <c r="G23" s="101">
        <v>0</v>
      </c>
    </row>
    <row r="24" spans="1:7" x14ac:dyDescent="0.3">
      <c r="A24" s="10">
        <v>11</v>
      </c>
      <c r="B24" s="10" t="s">
        <v>28</v>
      </c>
      <c r="C24" s="150">
        <v>12026.96</v>
      </c>
      <c r="D24" s="117">
        <v>0</v>
      </c>
      <c r="E24" s="102">
        <v>0</v>
      </c>
      <c r="F24" s="102">
        <v>0</v>
      </c>
      <c r="G24" s="104">
        <v>0</v>
      </c>
    </row>
    <row r="25" spans="1:7" x14ac:dyDescent="0.3">
      <c r="A25" s="85">
        <v>3</v>
      </c>
      <c r="B25" s="85" t="s">
        <v>29</v>
      </c>
      <c r="C25" s="149">
        <v>0</v>
      </c>
      <c r="D25" s="188">
        <v>0</v>
      </c>
      <c r="E25" s="101">
        <v>0</v>
      </c>
      <c r="F25" s="101">
        <v>0</v>
      </c>
      <c r="G25" s="105">
        <v>0</v>
      </c>
    </row>
    <row r="26" spans="1:7" x14ac:dyDescent="0.3">
      <c r="A26" s="10">
        <v>31</v>
      </c>
      <c r="B26" s="10" t="s">
        <v>30</v>
      </c>
      <c r="C26" s="150">
        <v>0</v>
      </c>
      <c r="D26" s="117">
        <v>0</v>
      </c>
      <c r="E26" s="102">
        <v>0</v>
      </c>
      <c r="F26" s="102">
        <v>0</v>
      </c>
      <c r="G26" s="104">
        <v>0</v>
      </c>
    </row>
  </sheetData>
  <mergeCells count="4">
    <mergeCell ref="A1:G1"/>
    <mergeCell ref="A3:G3"/>
    <mergeCell ref="A5:G5"/>
    <mergeCell ref="A16:G1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2" firstPageNumber="5" orientation="landscape" useFirstPageNumber="1" r:id="rId1"/>
  <headerFooter>
    <oddFooter>Stranica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BB650-D099-4B29-B0ED-3B28BBC61D9C}">
  <dimension ref="A1:S447"/>
  <sheetViews>
    <sheetView topLeftCell="A426" zoomScaleNormal="100" workbookViewId="0">
      <selection activeCell="A444" sqref="A444:C444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3" width="8.6640625" customWidth="1"/>
    <col min="4" max="4" width="30" customWidth="1"/>
    <col min="5" max="5" width="13.44140625" style="59" customWidth="1"/>
    <col min="6" max="6" width="9.88671875" style="59" bestFit="1" customWidth="1"/>
    <col min="7" max="7" width="16.88671875" style="59" bestFit="1" customWidth="1"/>
    <col min="8" max="8" width="16.109375" style="59" customWidth="1"/>
    <col min="9" max="9" width="15" style="59" customWidth="1"/>
    <col min="10" max="10" width="8.88671875" style="130"/>
    <col min="11" max="11" width="9.109375" bestFit="1" customWidth="1"/>
  </cols>
  <sheetData>
    <row r="1" spans="1:19" ht="42" customHeight="1" x14ac:dyDescent="0.3">
      <c r="A1" s="239" t="s">
        <v>393</v>
      </c>
      <c r="B1" s="239"/>
      <c r="C1" s="239"/>
      <c r="D1" s="239"/>
      <c r="E1" s="239"/>
      <c r="F1" s="239"/>
      <c r="G1" s="239"/>
      <c r="H1" s="239"/>
      <c r="I1" s="239"/>
    </row>
    <row r="2" spans="1:19" ht="17.399999999999999" x14ac:dyDescent="0.3">
      <c r="A2" s="4"/>
      <c r="B2" s="4"/>
      <c r="C2" s="4"/>
      <c r="D2" s="4"/>
      <c r="E2" s="4"/>
      <c r="F2" s="4"/>
      <c r="G2" s="4"/>
      <c r="H2" s="44"/>
      <c r="I2" s="44"/>
    </row>
    <row r="3" spans="1:19" ht="18" customHeight="1" x14ac:dyDescent="0.3">
      <c r="A3" s="239" t="s">
        <v>13</v>
      </c>
      <c r="B3" s="240"/>
      <c r="C3" s="240"/>
      <c r="D3" s="240"/>
      <c r="E3" s="240"/>
      <c r="F3" s="240"/>
      <c r="G3" s="240"/>
      <c r="H3" s="240"/>
      <c r="I3" s="240"/>
    </row>
    <row r="4" spans="1:19" ht="17.399999999999999" x14ac:dyDescent="0.3">
      <c r="A4" s="4"/>
      <c r="B4" s="4"/>
      <c r="C4" s="4"/>
      <c r="D4" s="4"/>
      <c r="E4" s="4"/>
      <c r="F4" s="4"/>
      <c r="G4" s="4"/>
      <c r="H4" s="44"/>
      <c r="I4" s="44"/>
    </row>
    <row r="5" spans="1:19" ht="36" customHeight="1" x14ac:dyDescent="0.3">
      <c r="A5" s="297" t="s">
        <v>15</v>
      </c>
      <c r="B5" s="298"/>
      <c r="C5" s="299"/>
      <c r="D5" s="14" t="s">
        <v>16</v>
      </c>
      <c r="E5" s="14" t="s">
        <v>359</v>
      </c>
      <c r="F5" s="14" t="s">
        <v>358</v>
      </c>
      <c r="G5" s="15" t="s">
        <v>355</v>
      </c>
      <c r="H5" s="15" t="s">
        <v>280</v>
      </c>
      <c r="I5" s="15" t="s">
        <v>356</v>
      </c>
    </row>
    <row r="6" spans="1:19" ht="15.75" customHeight="1" x14ac:dyDescent="0.3">
      <c r="A6" s="300" t="s">
        <v>48</v>
      </c>
      <c r="B6" s="301"/>
      <c r="C6" s="302"/>
      <c r="D6" s="45" t="s">
        <v>49</v>
      </c>
      <c r="E6" s="166">
        <v>814288</v>
      </c>
      <c r="F6" s="203">
        <v>1173297</v>
      </c>
      <c r="G6" s="46">
        <f>G7+G17+G39</f>
        <v>2189870</v>
      </c>
      <c r="H6" s="46">
        <f t="shared" ref="H6:I6" si="0">H7+H17+H39</f>
        <v>1676170</v>
      </c>
      <c r="I6" s="46">
        <f t="shared" si="0"/>
        <v>1348270</v>
      </c>
    </row>
    <row r="7" spans="1:19" ht="15.75" customHeight="1" x14ac:dyDescent="0.3">
      <c r="A7" s="294" t="s">
        <v>50</v>
      </c>
      <c r="B7" s="295"/>
      <c r="C7" s="296"/>
      <c r="D7" s="74" t="s">
        <v>51</v>
      </c>
      <c r="E7" s="167">
        <v>1990.98</v>
      </c>
      <c r="F7" s="204">
        <v>4130</v>
      </c>
      <c r="G7" s="75">
        <f>G8</f>
        <v>4130</v>
      </c>
      <c r="H7" s="75">
        <f t="shared" ref="H7:I7" si="1">H8</f>
        <v>4130</v>
      </c>
      <c r="I7" s="75">
        <f t="shared" si="1"/>
        <v>4130</v>
      </c>
    </row>
    <row r="8" spans="1:19" x14ac:dyDescent="0.3">
      <c r="A8" s="265" t="s">
        <v>52</v>
      </c>
      <c r="B8" s="266"/>
      <c r="C8" s="267"/>
      <c r="D8" s="76" t="s">
        <v>53</v>
      </c>
      <c r="E8" s="168">
        <v>1990.98</v>
      </c>
      <c r="F8" s="205">
        <v>4130</v>
      </c>
      <c r="G8" s="77">
        <f>G9+G13</f>
        <v>4130</v>
      </c>
      <c r="H8" s="77">
        <f t="shared" ref="H8:I8" si="2">H9+H13</f>
        <v>4130</v>
      </c>
      <c r="I8" s="77">
        <f t="shared" si="2"/>
        <v>4130</v>
      </c>
      <c r="K8" s="49"/>
      <c r="L8" s="49"/>
    </row>
    <row r="9" spans="1:19" x14ac:dyDescent="0.3">
      <c r="A9" s="262" t="s">
        <v>54</v>
      </c>
      <c r="B9" s="263"/>
      <c r="C9" s="264"/>
      <c r="D9" s="78" t="s">
        <v>55</v>
      </c>
      <c r="E9" s="169">
        <v>0</v>
      </c>
      <c r="F9" s="202">
        <v>3200</v>
      </c>
      <c r="G9" s="79">
        <v>3200</v>
      </c>
      <c r="H9" s="79">
        <v>3200</v>
      </c>
      <c r="I9" s="79">
        <v>3200</v>
      </c>
      <c r="J9" s="216" t="s">
        <v>56</v>
      </c>
      <c r="K9" s="49"/>
    </row>
    <row r="10" spans="1:19" x14ac:dyDescent="0.3">
      <c r="A10" s="250" t="s">
        <v>57</v>
      </c>
      <c r="B10" s="251"/>
      <c r="C10" s="252"/>
      <c r="D10" s="27" t="s">
        <v>58</v>
      </c>
      <c r="E10" s="170">
        <v>0</v>
      </c>
      <c r="F10" s="206">
        <v>3200</v>
      </c>
      <c r="G10" s="97">
        <v>3200</v>
      </c>
      <c r="H10" s="97">
        <v>3200</v>
      </c>
      <c r="I10" s="98">
        <v>3200</v>
      </c>
      <c r="K10" s="49"/>
      <c r="L10" s="49"/>
      <c r="M10" s="49"/>
      <c r="N10" s="49"/>
      <c r="O10" s="49"/>
    </row>
    <row r="11" spans="1:19" x14ac:dyDescent="0.3">
      <c r="A11" s="253">
        <v>3</v>
      </c>
      <c r="B11" s="254"/>
      <c r="C11" s="255"/>
      <c r="D11" s="19" t="s">
        <v>7</v>
      </c>
      <c r="E11" s="171">
        <v>0</v>
      </c>
      <c r="F11" s="207">
        <v>3200</v>
      </c>
      <c r="G11" s="47">
        <v>3200</v>
      </c>
      <c r="H11" s="47">
        <v>3200</v>
      </c>
      <c r="I11" s="48">
        <v>3200</v>
      </c>
      <c r="K11" s="49"/>
      <c r="L11" s="49"/>
      <c r="M11" s="49"/>
      <c r="N11" s="49"/>
      <c r="O11" s="49"/>
    </row>
    <row r="12" spans="1:19" x14ac:dyDescent="0.3">
      <c r="A12" s="259">
        <v>32</v>
      </c>
      <c r="B12" s="260"/>
      <c r="C12" s="261"/>
      <c r="D12" s="19" t="s">
        <v>17</v>
      </c>
      <c r="E12" s="171">
        <v>0</v>
      </c>
      <c r="F12" s="207">
        <v>3200</v>
      </c>
      <c r="G12" s="47">
        <v>3200</v>
      </c>
      <c r="H12" s="47">
        <v>3200</v>
      </c>
      <c r="I12" s="48">
        <v>3200</v>
      </c>
      <c r="K12" s="49"/>
      <c r="L12" s="49"/>
      <c r="M12" s="49"/>
      <c r="N12" s="49"/>
      <c r="O12" s="49"/>
    </row>
    <row r="13" spans="1:19" ht="14.4" customHeight="1" x14ac:dyDescent="0.3">
      <c r="A13" s="262" t="s">
        <v>59</v>
      </c>
      <c r="B13" s="263"/>
      <c r="C13" s="264"/>
      <c r="D13" s="78" t="s">
        <v>60</v>
      </c>
      <c r="E13" s="169">
        <v>1990.98</v>
      </c>
      <c r="F13" s="202">
        <v>930</v>
      </c>
      <c r="G13" s="79">
        <f>G14</f>
        <v>930</v>
      </c>
      <c r="H13" s="79">
        <f>H14</f>
        <v>930</v>
      </c>
      <c r="I13" s="79">
        <f>I14</f>
        <v>930</v>
      </c>
      <c r="J13" s="130" t="s">
        <v>56</v>
      </c>
      <c r="K13" s="49"/>
      <c r="L13" s="49"/>
      <c r="M13" s="49"/>
      <c r="N13" s="49"/>
      <c r="O13" s="49"/>
    </row>
    <row r="14" spans="1:19" ht="14.4" customHeight="1" x14ac:dyDescent="0.3">
      <c r="A14" s="250" t="s">
        <v>57</v>
      </c>
      <c r="B14" s="251"/>
      <c r="C14" s="252"/>
      <c r="D14" s="27" t="s">
        <v>58</v>
      </c>
      <c r="E14" s="170">
        <v>1990.98</v>
      </c>
      <c r="F14" s="206">
        <v>930</v>
      </c>
      <c r="G14" s="97">
        <v>930</v>
      </c>
      <c r="H14" s="97">
        <v>930</v>
      </c>
      <c r="I14" s="98">
        <v>930</v>
      </c>
      <c r="K14" s="49"/>
      <c r="L14" s="49"/>
      <c r="M14" s="49"/>
      <c r="N14" s="49"/>
      <c r="O14" s="49"/>
    </row>
    <row r="15" spans="1:19" x14ac:dyDescent="0.3">
      <c r="A15" s="253">
        <v>3</v>
      </c>
      <c r="B15" s="254"/>
      <c r="C15" s="255"/>
      <c r="D15" s="19" t="s">
        <v>7</v>
      </c>
      <c r="E15" s="171">
        <v>1990.98</v>
      </c>
      <c r="F15" s="207">
        <v>930</v>
      </c>
      <c r="G15" s="47">
        <v>930</v>
      </c>
      <c r="H15" s="47">
        <v>930</v>
      </c>
      <c r="I15" s="48">
        <v>930</v>
      </c>
      <c r="K15" s="49"/>
      <c r="L15" s="49"/>
      <c r="M15" s="49"/>
      <c r="N15" s="49"/>
      <c r="O15" s="49"/>
      <c r="P15" s="49"/>
      <c r="Q15" s="49"/>
      <c r="R15" s="49"/>
      <c r="S15" s="49"/>
    </row>
    <row r="16" spans="1:19" x14ac:dyDescent="0.3">
      <c r="A16" s="259">
        <v>38</v>
      </c>
      <c r="B16" s="260"/>
      <c r="C16" s="261"/>
      <c r="D16" s="19" t="s">
        <v>61</v>
      </c>
      <c r="E16" s="171">
        <v>1990.98</v>
      </c>
      <c r="F16" s="207">
        <v>930</v>
      </c>
      <c r="G16" s="47">
        <v>930</v>
      </c>
      <c r="H16" s="47">
        <v>930</v>
      </c>
      <c r="I16" s="48">
        <v>930</v>
      </c>
      <c r="K16" s="49"/>
      <c r="L16" s="49"/>
      <c r="M16" s="49"/>
      <c r="N16" s="49"/>
      <c r="O16" s="49"/>
    </row>
    <row r="17" spans="1:15" ht="14.4" customHeight="1" x14ac:dyDescent="0.3">
      <c r="A17" s="294" t="s">
        <v>62</v>
      </c>
      <c r="B17" s="295"/>
      <c r="C17" s="296"/>
      <c r="D17" s="74" t="s">
        <v>63</v>
      </c>
      <c r="E17" s="167">
        <v>48606.54</v>
      </c>
      <c r="F17" s="204">
        <f>F18</f>
        <v>54330</v>
      </c>
      <c r="G17" s="75">
        <f>G18</f>
        <v>56130</v>
      </c>
      <c r="H17" s="75">
        <f t="shared" ref="H17:I17" si="3">H18</f>
        <v>55130</v>
      </c>
      <c r="I17" s="75">
        <f t="shared" si="3"/>
        <v>55130</v>
      </c>
      <c r="K17" s="49"/>
      <c r="L17" s="49"/>
      <c r="M17" s="49"/>
      <c r="N17" s="49"/>
      <c r="O17" s="49"/>
    </row>
    <row r="18" spans="1:15" ht="26.4" x14ac:dyDescent="0.3">
      <c r="A18" s="303" t="s">
        <v>64</v>
      </c>
      <c r="B18" s="304"/>
      <c r="C18" s="305"/>
      <c r="D18" s="76" t="s">
        <v>65</v>
      </c>
      <c r="E18" s="168">
        <v>48606.54</v>
      </c>
      <c r="F18" s="205">
        <f>F19+F23+F27+F31+F35</f>
        <v>54330</v>
      </c>
      <c r="G18" s="77">
        <f>G19+G23+G27+G31+G35</f>
        <v>56130</v>
      </c>
      <c r="H18" s="77">
        <f t="shared" ref="H18:I18" si="4">H19+H23+H27+H31+H35</f>
        <v>55130</v>
      </c>
      <c r="I18" s="77">
        <f t="shared" si="4"/>
        <v>55130</v>
      </c>
      <c r="K18" s="49"/>
      <c r="L18" s="49"/>
      <c r="M18" s="49"/>
      <c r="N18" s="49"/>
      <c r="O18" s="49"/>
    </row>
    <row r="19" spans="1:15" x14ac:dyDescent="0.3">
      <c r="A19" s="306" t="s">
        <v>66</v>
      </c>
      <c r="B19" s="307"/>
      <c r="C19" s="308"/>
      <c r="D19" s="81" t="s">
        <v>67</v>
      </c>
      <c r="E19" s="172">
        <v>34985.5</v>
      </c>
      <c r="F19" s="208">
        <v>45500</v>
      </c>
      <c r="G19" s="79">
        <v>45500</v>
      </c>
      <c r="H19" s="79">
        <f>H20</f>
        <v>45500</v>
      </c>
      <c r="I19" s="79">
        <f>I20</f>
        <v>45500</v>
      </c>
      <c r="J19" s="130" t="s">
        <v>56</v>
      </c>
      <c r="K19" s="49"/>
      <c r="L19" s="49"/>
      <c r="M19" s="49"/>
      <c r="N19" s="49"/>
      <c r="O19" s="49"/>
    </row>
    <row r="20" spans="1:15" x14ac:dyDescent="0.3">
      <c r="A20" s="250" t="s">
        <v>57</v>
      </c>
      <c r="B20" s="251"/>
      <c r="C20" s="252"/>
      <c r="D20" s="27" t="s">
        <v>58</v>
      </c>
      <c r="E20" s="170">
        <v>34985.5</v>
      </c>
      <c r="F20" s="206">
        <v>45500</v>
      </c>
      <c r="G20" s="97">
        <v>45500</v>
      </c>
      <c r="H20" s="97">
        <v>45500</v>
      </c>
      <c r="I20" s="98">
        <v>45500</v>
      </c>
      <c r="K20" s="49"/>
      <c r="L20" s="49"/>
      <c r="M20" s="49"/>
      <c r="N20" s="49"/>
      <c r="O20" s="49"/>
    </row>
    <row r="21" spans="1:15" x14ac:dyDescent="0.3">
      <c r="A21" s="253">
        <v>3</v>
      </c>
      <c r="B21" s="254"/>
      <c r="C21" s="255"/>
      <c r="D21" s="19" t="s">
        <v>7</v>
      </c>
      <c r="E21" s="171">
        <v>34985.5</v>
      </c>
      <c r="F21" s="207">
        <v>45500</v>
      </c>
      <c r="G21" s="47">
        <v>45500</v>
      </c>
      <c r="H21" s="47">
        <v>45500</v>
      </c>
      <c r="I21" s="48">
        <v>45500</v>
      </c>
      <c r="K21" s="49"/>
      <c r="L21" s="49"/>
      <c r="M21" s="49"/>
      <c r="N21" s="49"/>
      <c r="O21" s="49"/>
    </row>
    <row r="22" spans="1:15" x14ac:dyDescent="0.3">
      <c r="A22" s="259">
        <v>31</v>
      </c>
      <c r="B22" s="260"/>
      <c r="C22" s="261"/>
      <c r="D22" s="19" t="s">
        <v>68</v>
      </c>
      <c r="E22" s="171">
        <v>34985.5</v>
      </c>
      <c r="F22" s="207">
        <v>45500</v>
      </c>
      <c r="G22" s="47">
        <v>45500</v>
      </c>
      <c r="H22" s="47">
        <v>45500</v>
      </c>
      <c r="I22" s="48">
        <v>45500</v>
      </c>
      <c r="K22" s="49"/>
      <c r="L22" s="49"/>
    </row>
    <row r="23" spans="1:15" x14ac:dyDescent="0.3">
      <c r="A23" s="262" t="s">
        <v>69</v>
      </c>
      <c r="B23" s="263"/>
      <c r="C23" s="264"/>
      <c r="D23" s="82" t="s">
        <v>70</v>
      </c>
      <c r="E23" s="173">
        <v>5638.28</v>
      </c>
      <c r="F23" s="209">
        <v>4000</v>
      </c>
      <c r="G23" s="79">
        <v>5800</v>
      </c>
      <c r="H23" s="79">
        <v>5800</v>
      </c>
      <c r="I23" s="80">
        <v>5800</v>
      </c>
      <c r="J23" s="130" t="s">
        <v>268</v>
      </c>
      <c r="K23" s="49"/>
      <c r="L23" s="49"/>
      <c r="M23" s="49"/>
      <c r="N23" s="49"/>
      <c r="O23" s="49"/>
    </row>
    <row r="24" spans="1:15" x14ac:dyDescent="0.3">
      <c r="A24" s="250" t="s">
        <v>57</v>
      </c>
      <c r="B24" s="251"/>
      <c r="C24" s="252"/>
      <c r="D24" s="27" t="s">
        <v>58</v>
      </c>
      <c r="E24" s="170">
        <v>5638.28</v>
      </c>
      <c r="F24" s="206">
        <v>4000</v>
      </c>
      <c r="G24" s="97">
        <v>5800</v>
      </c>
      <c r="H24" s="97">
        <v>5800</v>
      </c>
      <c r="I24" s="98">
        <v>5800</v>
      </c>
      <c r="K24" s="49"/>
      <c r="L24" s="49"/>
    </row>
    <row r="25" spans="1:15" x14ac:dyDescent="0.3">
      <c r="A25" s="253">
        <v>3</v>
      </c>
      <c r="B25" s="254"/>
      <c r="C25" s="255"/>
      <c r="D25" s="19" t="s">
        <v>7</v>
      </c>
      <c r="E25" s="171">
        <v>5638.28</v>
      </c>
      <c r="F25" s="207">
        <v>4000</v>
      </c>
      <c r="G25" s="47">
        <v>5800</v>
      </c>
      <c r="H25" s="47">
        <v>5800</v>
      </c>
      <c r="I25" s="48">
        <v>5800</v>
      </c>
      <c r="K25" s="49"/>
      <c r="L25" s="49"/>
      <c r="M25" s="49"/>
      <c r="N25" s="49"/>
      <c r="O25" s="49"/>
    </row>
    <row r="26" spans="1:15" x14ac:dyDescent="0.3">
      <c r="A26" s="259">
        <v>32</v>
      </c>
      <c r="B26" s="260"/>
      <c r="C26" s="261"/>
      <c r="D26" s="19" t="s">
        <v>17</v>
      </c>
      <c r="E26" s="171">
        <v>5638.28</v>
      </c>
      <c r="F26" s="207">
        <v>4000</v>
      </c>
      <c r="G26" s="47">
        <v>5800</v>
      </c>
      <c r="H26" s="47">
        <v>5800</v>
      </c>
      <c r="I26" s="48">
        <v>5800</v>
      </c>
      <c r="K26" s="49"/>
      <c r="L26" s="49"/>
      <c r="M26" s="49"/>
      <c r="N26" s="49"/>
      <c r="O26" s="49"/>
    </row>
    <row r="27" spans="1:15" x14ac:dyDescent="0.3">
      <c r="A27" s="262" t="s">
        <v>71</v>
      </c>
      <c r="B27" s="263"/>
      <c r="C27" s="264"/>
      <c r="D27" s="78" t="s">
        <v>72</v>
      </c>
      <c r="E27" s="169">
        <v>0</v>
      </c>
      <c r="F27" s="202">
        <v>1330</v>
      </c>
      <c r="G27" s="79">
        <v>1330</v>
      </c>
      <c r="H27" s="79">
        <v>1330</v>
      </c>
      <c r="I27" s="80">
        <v>1330</v>
      </c>
      <c r="J27" s="130" t="s">
        <v>268</v>
      </c>
      <c r="K27" s="49"/>
      <c r="L27" s="49"/>
      <c r="M27" s="49"/>
      <c r="N27" s="49"/>
      <c r="O27" s="49"/>
    </row>
    <row r="28" spans="1:15" x14ac:dyDescent="0.3">
      <c r="A28" s="250" t="s">
        <v>57</v>
      </c>
      <c r="B28" s="251"/>
      <c r="C28" s="252"/>
      <c r="D28" s="27" t="s">
        <v>58</v>
      </c>
      <c r="E28" s="170">
        <v>0</v>
      </c>
      <c r="F28" s="206">
        <v>1330</v>
      </c>
      <c r="G28" s="97">
        <v>1330</v>
      </c>
      <c r="H28" s="97">
        <v>1330</v>
      </c>
      <c r="I28" s="98">
        <v>1330</v>
      </c>
      <c r="K28" s="49"/>
      <c r="L28" s="49"/>
      <c r="M28" s="49"/>
      <c r="N28" s="49"/>
      <c r="O28" s="49"/>
    </row>
    <row r="29" spans="1:15" x14ac:dyDescent="0.3">
      <c r="A29" s="253">
        <v>3</v>
      </c>
      <c r="B29" s="254"/>
      <c r="C29" s="255"/>
      <c r="D29" s="19" t="s">
        <v>7</v>
      </c>
      <c r="E29" s="171">
        <v>0</v>
      </c>
      <c r="F29" s="207">
        <v>1330</v>
      </c>
      <c r="G29" s="47">
        <v>1330</v>
      </c>
      <c r="H29" s="47">
        <v>1330</v>
      </c>
      <c r="I29" s="48">
        <v>1330</v>
      </c>
      <c r="K29" s="49"/>
      <c r="L29" s="49"/>
      <c r="M29" s="49"/>
      <c r="N29" s="49"/>
      <c r="O29" s="49"/>
    </row>
    <row r="30" spans="1:15" x14ac:dyDescent="0.3">
      <c r="A30" s="259">
        <v>32</v>
      </c>
      <c r="B30" s="260"/>
      <c r="C30" s="261"/>
      <c r="D30" s="19" t="s">
        <v>17</v>
      </c>
      <c r="E30" s="171">
        <v>0</v>
      </c>
      <c r="F30" s="207">
        <v>1330</v>
      </c>
      <c r="G30" s="47">
        <v>1330</v>
      </c>
      <c r="H30" s="47">
        <v>1330</v>
      </c>
      <c r="I30" s="48">
        <v>1330</v>
      </c>
    </row>
    <row r="31" spans="1:15" x14ac:dyDescent="0.3">
      <c r="A31" s="268" t="s">
        <v>73</v>
      </c>
      <c r="B31" s="269"/>
      <c r="C31" s="270"/>
      <c r="D31" s="83" t="s">
        <v>74</v>
      </c>
      <c r="E31" s="147">
        <v>86</v>
      </c>
      <c r="F31" s="79">
        <v>500</v>
      </c>
      <c r="G31" s="79">
        <v>500</v>
      </c>
      <c r="H31" s="79">
        <v>500</v>
      </c>
      <c r="I31" s="79">
        <v>500</v>
      </c>
      <c r="J31" s="130" t="s">
        <v>268</v>
      </c>
    </row>
    <row r="32" spans="1:15" x14ac:dyDescent="0.3">
      <c r="A32" s="250" t="s">
        <v>57</v>
      </c>
      <c r="B32" s="251"/>
      <c r="C32" s="252"/>
      <c r="D32" s="27" t="s">
        <v>58</v>
      </c>
      <c r="E32" s="170">
        <v>86</v>
      </c>
      <c r="F32" s="206">
        <v>500</v>
      </c>
      <c r="G32" s="97">
        <v>500</v>
      </c>
      <c r="H32" s="97">
        <v>500</v>
      </c>
      <c r="I32" s="98">
        <v>500</v>
      </c>
    </row>
    <row r="33" spans="1:15" x14ac:dyDescent="0.3">
      <c r="A33" s="253">
        <v>3</v>
      </c>
      <c r="B33" s="254"/>
      <c r="C33" s="255"/>
      <c r="D33" s="19" t="s">
        <v>7</v>
      </c>
      <c r="E33" s="171">
        <v>86</v>
      </c>
      <c r="F33" s="207">
        <v>500</v>
      </c>
      <c r="G33" s="47">
        <v>500</v>
      </c>
      <c r="H33" s="47">
        <v>500</v>
      </c>
      <c r="I33" s="48">
        <v>500</v>
      </c>
    </row>
    <row r="34" spans="1:15" x14ac:dyDescent="0.3">
      <c r="A34" s="259">
        <v>32</v>
      </c>
      <c r="B34" s="260"/>
      <c r="C34" s="261"/>
      <c r="D34" s="19" t="s">
        <v>75</v>
      </c>
      <c r="E34" s="171">
        <v>86</v>
      </c>
      <c r="F34" s="207">
        <v>500</v>
      </c>
      <c r="G34" s="47">
        <v>500</v>
      </c>
      <c r="H34" s="47">
        <v>500</v>
      </c>
      <c r="I34" s="48">
        <v>500</v>
      </c>
    </row>
    <row r="35" spans="1:15" ht="27" x14ac:dyDescent="0.3">
      <c r="A35" s="268" t="s">
        <v>76</v>
      </c>
      <c r="B35" s="269"/>
      <c r="C35" s="270"/>
      <c r="D35" s="84" t="s">
        <v>77</v>
      </c>
      <c r="E35" s="174">
        <v>7896.76</v>
      </c>
      <c r="F35" s="80">
        <v>3000</v>
      </c>
      <c r="G35" s="79">
        <v>3000</v>
      </c>
      <c r="H35" s="79">
        <v>2000</v>
      </c>
      <c r="I35" s="79">
        <v>2000</v>
      </c>
      <c r="J35" s="130" t="s">
        <v>56</v>
      </c>
    </row>
    <row r="36" spans="1:15" x14ac:dyDescent="0.3">
      <c r="A36" s="250" t="s">
        <v>57</v>
      </c>
      <c r="B36" s="251"/>
      <c r="C36" s="252"/>
      <c r="D36" s="27" t="s">
        <v>58</v>
      </c>
      <c r="E36" s="170">
        <v>7896.76</v>
      </c>
      <c r="F36" s="206">
        <v>3000</v>
      </c>
      <c r="G36" s="97">
        <v>3000</v>
      </c>
      <c r="H36" s="97">
        <v>2000</v>
      </c>
      <c r="I36" s="98">
        <v>2000</v>
      </c>
    </row>
    <row r="37" spans="1:15" x14ac:dyDescent="0.3">
      <c r="A37" s="253">
        <v>3</v>
      </c>
      <c r="B37" s="254"/>
      <c r="C37" s="255"/>
      <c r="D37" s="19" t="s">
        <v>78</v>
      </c>
      <c r="E37" s="171">
        <v>7896.76</v>
      </c>
      <c r="F37" s="207">
        <v>3000</v>
      </c>
      <c r="G37" s="47">
        <v>3000</v>
      </c>
      <c r="H37" s="47">
        <v>2000</v>
      </c>
      <c r="I37" s="48">
        <v>2000</v>
      </c>
    </row>
    <row r="38" spans="1:15" x14ac:dyDescent="0.3">
      <c r="A38" s="259">
        <v>32</v>
      </c>
      <c r="B38" s="260"/>
      <c r="C38" s="261"/>
      <c r="D38" s="19" t="s">
        <v>75</v>
      </c>
      <c r="E38" s="171">
        <v>7896.76</v>
      </c>
      <c r="F38" s="207">
        <v>3000</v>
      </c>
      <c r="G38" s="47">
        <v>3000</v>
      </c>
      <c r="H38" s="47">
        <v>2000</v>
      </c>
      <c r="I38" s="48">
        <v>2000</v>
      </c>
    </row>
    <row r="39" spans="1:15" x14ac:dyDescent="0.3">
      <c r="A39" s="294" t="s">
        <v>79</v>
      </c>
      <c r="B39" s="295"/>
      <c r="C39" s="296"/>
      <c r="D39" s="74" t="s">
        <v>49</v>
      </c>
      <c r="E39" s="167">
        <v>763690.48</v>
      </c>
      <c r="F39" s="204">
        <f>F40+F55+F81+F147+F199+F213+F222+F249+F270+F291+F409</f>
        <v>1091337</v>
      </c>
      <c r="G39" s="75">
        <f>G40+G55+G81+G147+G199+G213+G222+G249+G270+G291+G409</f>
        <v>2129610</v>
      </c>
      <c r="H39" s="75">
        <f t="shared" ref="H39:I39" si="5">H40+H55+H81+H147+H199+H213+H222+H249+H270+H291+H409</f>
        <v>1616910</v>
      </c>
      <c r="I39" s="75">
        <f t="shared" si="5"/>
        <v>1289010</v>
      </c>
    </row>
    <row r="40" spans="1:15" ht="26.4" x14ac:dyDescent="0.3">
      <c r="A40" s="265" t="s">
        <v>80</v>
      </c>
      <c r="B40" s="266"/>
      <c r="C40" s="267"/>
      <c r="D40" s="76" t="s">
        <v>81</v>
      </c>
      <c r="E40" s="168">
        <v>118643.62</v>
      </c>
      <c r="F40" s="205">
        <v>176700</v>
      </c>
      <c r="G40" s="77">
        <f>G41+G46+G50</f>
        <v>196600</v>
      </c>
      <c r="H40" s="77">
        <f t="shared" ref="H40:I40" si="6">H41+H46+H50</f>
        <v>164900</v>
      </c>
      <c r="I40" s="77">
        <f t="shared" si="6"/>
        <v>88000</v>
      </c>
    </row>
    <row r="41" spans="1:15" x14ac:dyDescent="0.3">
      <c r="A41" s="262" t="s">
        <v>82</v>
      </c>
      <c r="B41" s="263"/>
      <c r="C41" s="264"/>
      <c r="D41" s="78" t="s">
        <v>83</v>
      </c>
      <c r="E41" s="169">
        <v>49309.33</v>
      </c>
      <c r="F41" s="202">
        <v>68100</v>
      </c>
      <c r="G41" s="79">
        <v>73000</v>
      </c>
      <c r="H41" s="79">
        <v>73000</v>
      </c>
      <c r="I41" s="79">
        <v>73000</v>
      </c>
      <c r="J41" s="130" t="s">
        <v>268</v>
      </c>
    </row>
    <row r="42" spans="1:15" x14ac:dyDescent="0.3">
      <c r="A42" s="250" t="s">
        <v>57</v>
      </c>
      <c r="B42" s="251"/>
      <c r="C42" s="252"/>
      <c r="D42" s="27" t="s">
        <v>58</v>
      </c>
      <c r="E42" s="170">
        <v>49309.33</v>
      </c>
      <c r="F42" s="206">
        <v>68100</v>
      </c>
      <c r="G42" s="99">
        <f>G43</f>
        <v>73000</v>
      </c>
      <c r="H42" s="97">
        <v>73000</v>
      </c>
      <c r="I42" s="98">
        <v>73000</v>
      </c>
      <c r="K42" s="49"/>
      <c r="L42" s="49"/>
      <c r="M42" s="49"/>
      <c r="N42" s="49"/>
      <c r="O42" s="49"/>
    </row>
    <row r="43" spans="1:15" x14ac:dyDescent="0.3">
      <c r="A43" s="253">
        <v>3</v>
      </c>
      <c r="B43" s="254"/>
      <c r="C43" s="255"/>
      <c r="D43" s="51" t="s">
        <v>78</v>
      </c>
      <c r="E43" s="175">
        <v>49309.33</v>
      </c>
      <c r="F43" s="210">
        <v>68100</v>
      </c>
      <c r="G43" s="50">
        <f>G44+G45</f>
        <v>73000</v>
      </c>
      <c r="H43" s="47">
        <f>H44+H45</f>
        <v>73000</v>
      </c>
      <c r="I43" s="48">
        <v>73000</v>
      </c>
      <c r="K43" s="49"/>
      <c r="L43" s="49"/>
      <c r="M43" s="49"/>
      <c r="N43" s="49"/>
      <c r="O43" s="49"/>
    </row>
    <row r="44" spans="1:15" x14ac:dyDescent="0.3">
      <c r="A44" s="259">
        <v>31</v>
      </c>
      <c r="B44" s="260"/>
      <c r="C44" s="261"/>
      <c r="D44" s="19" t="s">
        <v>68</v>
      </c>
      <c r="E44" s="171">
        <v>49307.76</v>
      </c>
      <c r="F44" s="207">
        <v>63000</v>
      </c>
      <c r="G44" s="50">
        <v>65000</v>
      </c>
      <c r="H44" s="47">
        <v>65000</v>
      </c>
      <c r="I44" s="48">
        <v>65000</v>
      </c>
      <c r="K44" s="49"/>
      <c r="L44" s="49"/>
      <c r="M44" s="49"/>
      <c r="N44" s="49"/>
      <c r="O44" s="49"/>
    </row>
    <row r="45" spans="1:15" x14ac:dyDescent="0.3">
      <c r="A45" s="259">
        <v>32</v>
      </c>
      <c r="B45" s="260"/>
      <c r="C45" s="261"/>
      <c r="D45" s="19" t="s">
        <v>17</v>
      </c>
      <c r="E45" s="171">
        <v>3001.57</v>
      </c>
      <c r="F45" s="207">
        <v>5100</v>
      </c>
      <c r="G45" s="50">
        <v>8000</v>
      </c>
      <c r="H45" s="47">
        <v>8000</v>
      </c>
      <c r="I45" s="48">
        <v>8000</v>
      </c>
      <c r="K45" s="49"/>
      <c r="L45" s="49"/>
      <c r="M45" s="49"/>
      <c r="N45" s="49"/>
      <c r="O45" s="49"/>
    </row>
    <row r="46" spans="1:15" x14ac:dyDescent="0.3">
      <c r="A46" s="262" t="s">
        <v>84</v>
      </c>
      <c r="B46" s="263"/>
      <c r="C46" s="264"/>
      <c r="D46" s="78" t="s">
        <v>85</v>
      </c>
      <c r="E46" s="169">
        <v>10320</v>
      </c>
      <c r="F46" s="202">
        <v>0</v>
      </c>
      <c r="G46" s="79">
        <v>15000</v>
      </c>
      <c r="H46" s="79">
        <v>15000</v>
      </c>
      <c r="I46" s="80">
        <v>15000</v>
      </c>
      <c r="J46" s="130" t="s">
        <v>56</v>
      </c>
      <c r="K46" s="49"/>
      <c r="L46" s="49"/>
      <c r="M46" s="49"/>
      <c r="N46" s="49"/>
      <c r="O46" s="49"/>
    </row>
    <row r="47" spans="1:15" x14ac:dyDescent="0.3">
      <c r="A47" s="250" t="s">
        <v>86</v>
      </c>
      <c r="B47" s="251"/>
      <c r="C47" s="252"/>
      <c r="D47" s="27" t="s">
        <v>87</v>
      </c>
      <c r="E47" s="170">
        <v>10320</v>
      </c>
      <c r="F47" s="206">
        <v>0</v>
      </c>
      <c r="G47" s="97">
        <v>15000</v>
      </c>
      <c r="H47" s="97">
        <v>15000</v>
      </c>
      <c r="I47" s="98">
        <v>15000</v>
      </c>
      <c r="K47" s="49"/>
      <c r="L47" s="49"/>
      <c r="M47" s="49"/>
      <c r="N47" s="49"/>
      <c r="O47" s="49"/>
    </row>
    <row r="48" spans="1:15" x14ac:dyDescent="0.3">
      <c r="A48" s="253">
        <v>3</v>
      </c>
      <c r="B48" s="254"/>
      <c r="C48" s="255"/>
      <c r="D48" s="19" t="s">
        <v>78</v>
      </c>
      <c r="E48" s="171">
        <v>10320</v>
      </c>
      <c r="F48" s="207">
        <v>0</v>
      </c>
      <c r="G48" s="47">
        <v>15000</v>
      </c>
      <c r="H48" s="47">
        <v>15000</v>
      </c>
      <c r="I48" s="48">
        <v>15000</v>
      </c>
      <c r="K48" s="49"/>
      <c r="L48" s="49"/>
      <c r="M48" s="49"/>
      <c r="N48" s="49"/>
      <c r="O48" s="49"/>
    </row>
    <row r="49" spans="1:15" x14ac:dyDescent="0.3">
      <c r="A49" s="259">
        <v>31</v>
      </c>
      <c r="B49" s="260"/>
      <c r="C49" s="261"/>
      <c r="D49" s="19" t="s">
        <v>68</v>
      </c>
      <c r="E49" s="171">
        <v>10320</v>
      </c>
      <c r="F49" s="207">
        <v>0</v>
      </c>
      <c r="G49" s="47">
        <v>15000</v>
      </c>
      <c r="H49" s="47">
        <v>15000</v>
      </c>
      <c r="I49" s="48">
        <v>15000</v>
      </c>
    </row>
    <row r="50" spans="1:15" x14ac:dyDescent="0.3">
      <c r="A50" s="262" t="s">
        <v>88</v>
      </c>
      <c r="B50" s="263"/>
      <c r="C50" s="264"/>
      <c r="D50" s="78" t="s">
        <v>89</v>
      </c>
      <c r="E50" s="169">
        <v>59014.29</v>
      </c>
      <c r="F50" s="202">
        <v>108600</v>
      </c>
      <c r="G50" s="79">
        <v>108600</v>
      </c>
      <c r="H50" s="79">
        <v>76900</v>
      </c>
      <c r="I50" s="80">
        <v>0</v>
      </c>
      <c r="J50" s="130" t="s">
        <v>56</v>
      </c>
      <c r="K50" s="49"/>
      <c r="L50" s="49"/>
      <c r="M50" s="49"/>
      <c r="N50" s="49"/>
      <c r="O50" s="49"/>
    </row>
    <row r="51" spans="1:15" x14ac:dyDescent="0.3">
      <c r="A51" s="250" t="s">
        <v>383</v>
      </c>
      <c r="B51" s="251"/>
      <c r="C51" s="252"/>
      <c r="D51" s="52" t="s">
        <v>384</v>
      </c>
      <c r="E51" s="176">
        <v>59014.29</v>
      </c>
      <c r="F51" s="211">
        <v>108600</v>
      </c>
      <c r="G51" s="97">
        <v>108600</v>
      </c>
      <c r="H51" s="97">
        <v>75400</v>
      </c>
      <c r="I51" s="98">
        <v>0</v>
      </c>
    </row>
    <row r="52" spans="1:15" x14ac:dyDescent="0.3">
      <c r="A52" s="253">
        <v>3</v>
      </c>
      <c r="B52" s="254"/>
      <c r="C52" s="255"/>
      <c r="D52" s="19" t="s">
        <v>78</v>
      </c>
      <c r="E52" s="171">
        <v>59014.29</v>
      </c>
      <c r="F52" s="207">
        <v>108600</v>
      </c>
      <c r="G52" s="47">
        <v>108600</v>
      </c>
      <c r="H52" s="47">
        <v>75400</v>
      </c>
      <c r="I52" s="47">
        <v>0</v>
      </c>
    </row>
    <row r="53" spans="1:15" x14ac:dyDescent="0.3">
      <c r="A53" s="259">
        <v>31</v>
      </c>
      <c r="B53" s="260"/>
      <c r="C53" s="261"/>
      <c r="D53" s="19" t="s">
        <v>68</v>
      </c>
      <c r="E53" s="171">
        <v>56677.29</v>
      </c>
      <c r="F53" s="207">
        <v>104500</v>
      </c>
      <c r="G53" s="47">
        <v>104500</v>
      </c>
      <c r="H53" s="47">
        <v>75400</v>
      </c>
      <c r="I53" s="48">
        <v>0</v>
      </c>
    </row>
    <row r="54" spans="1:15" x14ac:dyDescent="0.3">
      <c r="A54" s="259">
        <v>32</v>
      </c>
      <c r="B54" s="260"/>
      <c r="C54" s="261"/>
      <c r="D54" s="19" t="s">
        <v>75</v>
      </c>
      <c r="E54" s="171">
        <v>2337</v>
      </c>
      <c r="F54" s="207">
        <v>4100</v>
      </c>
      <c r="G54" s="47">
        <v>4100</v>
      </c>
      <c r="H54" s="47">
        <v>1500</v>
      </c>
      <c r="I54" s="48">
        <v>0</v>
      </c>
    </row>
    <row r="55" spans="1:15" x14ac:dyDescent="0.3">
      <c r="A55" s="265" t="s">
        <v>90</v>
      </c>
      <c r="B55" s="266"/>
      <c r="C55" s="267"/>
      <c r="D55" s="76" t="s">
        <v>91</v>
      </c>
      <c r="E55" s="168">
        <v>22740.29</v>
      </c>
      <c r="F55" s="205">
        <v>40227</v>
      </c>
      <c r="G55" s="77">
        <f>G56+G60+G64+G69+G73+G77</f>
        <v>29500</v>
      </c>
      <c r="H55" s="77">
        <f t="shared" ref="H55:I55" si="7">H56+H60+H64+H69+H73+H77</f>
        <v>29500</v>
      </c>
      <c r="I55" s="77">
        <f t="shared" si="7"/>
        <v>29500</v>
      </c>
    </row>
    <row r="56" spans="1:15" x14ac:dyDescent="0.3">
      <c r="A56" s="262" t="s">
        <v>92</v>
      </c>
      <c r="B56" s="263"/>
      <c r="C56" s="264"/>
      <c r="D56" s="78" t="s">
        <v>93</v>
      </c>
      <c r="E56" s="169">
        <v>475.2</v>
      </c>
      <c r="F56" s="202">
        <v>1327</v>
      </c>
      <c r="G56" s="79">
        <v>2000</v>
      </c>
      <c r="H56" s="79">
        <v>2000</v>
      </c>
      <c r="I56" s="80">
        <v>2000</v>
      </c>
      <c r="J56" s="130" t="s">
        <v>268</v>
      </c>
    </row>
    <row r="57" spans="1:15" x14ac:dyDescent="0.3">
      <c r="A57" s="250" t="s">
        <v>57</v>
      </c>
      <c r="B57" s="251"/>
      <c r="C57" s="252"/>
      <c r="D57" s="27" t="s">
        <v>58</v>
      </c>
      <c r="E57" s="170">
        <v>475.2</v>
      </c>
      <c r="F57" s="206">
        <v>1327</v>
      </c>
      <c r="G57" s="97">
        <v>2000</v>
      </c>
      <c r="H57" s="97">
        <v>2000</v>
      </c>
      <c r="I57" s="98">
        <v>2000</v>
      </c>
    </row>
    <row r="58" spans="1:15" x14ac:dyDescent="0.3">
      <c r="A58" s="253">
        <v>3</v>
      </c>
      <c r="B58" s="254"/>
      <c r="C58" s="255"/>
      <c r="D58" s="19" t="s">
        <v>7</v>
      </c>
      <c r="E58" s="171">
        <v>475.2</v>
      </c>
      <c r="F58" s="207">
        <v>1327</v>
      </c>
      <c r="G58" s="47">
        <v>2000</v>
      </c>
      <c r="H58" s="47">
        <v>2000</v>
      </c>
      <c r="I58" s="48">
        <v>2000</v>
      </c>
    </row>
    <row r="59" spans="1:15" x14ac:dyDescent="0.3">
      <c r="A59" s="259">
        <v>32</v>
      </c>
      <c r="B59" s="260"/>
      <c r="C59" s="261"/>
      <c r="D59" s="19" t="s">
        <v>17</v>
      </c>
      <c r="E59" s="171">
        <v>475.2</v>
      </c>
      <c r="F59" s="207">
        <v>1327</v>
      </c>
      <c r="G59" s="47">
        <v>2000</v>
      </c>
      <c r="H59" s="47">
        <v>2000</v>
      </c>
      <c r="I59" s="48">
        <v>2000</v>
      </c>
    </row>
    <row r="60" spans="1:15" ht="26.4" x14ac:dyDescent="0.3">
      <c r="A60" s="262" t="s">
        <v>95</v>
      </c>
      <c r="B60" s="263"/>
      <c r="C60" s="264"/>
      <c r="D60" s="78" t="s">
        <v>96</v>
      </c>
      <c r="E60" s="169">
        <v>427.62</v>
      </c>
      <c r="F60" s="202">
        <v>400</v>
      </c>
      <c r="G60" s="79">
        <v>500</v>
      </c>
      <c r="H60" s="79">
        <v>500</v>
      </c>
      <c r="I60" s="80">
        <v>500</v>
      </c>
      <c r="J60" s="130" t="s">
        <v>268</v>
      </c>
    </row>
    <row r="61" spans="1:15" x14ac:dyDescent="0.3">
      <c r="A61" s="250" t="s">
        <v>57</v>
      </c>
      <c r="B61" s="251"/>
      <c r="C61" s="252"/>
      <c r="D61" s="27" t="s">
        <v>58</v>
      </c>
      <c r="E61" s="170">
        <v>427.62</v>
      </c>
      <c r="F61" s="206">
        <v>400</v>
      </c>
      <c r="G61" s="97">
        <v>500</v>
      </c>
      <c r="H61" s="97">
        <v>500</v>
      </c>
      <c r="I61" s="98">
        <v>500</v>
      </c>
    </row>
    <row r="62" spans="1:15" x14ac:dyDescent="0.3">
      <c r="A62" s="253">
        <v>3</v>
      </c>
      <c r="B62" s="254"/>
      <c r="C62" s="255"/>
      <c r="D62" s="19" t="s">
        <v>78</v>
      </c>
      <c r="E62" s="171">
        <v>427.62</v>
      </c>
      <c r="F62" s="207">
        <v>400</v>
      </c>
      <c r="G62" s="47">
        <v>500</v>
      </c>
      <c r="H62" s="47">
        <v>500</v>
      </c>
      <c r="I62" s="48">
        <v>500</v>
      </c>
    </row>
    <row r="63" spans="1:15" x14ac:dyDescent="0.3">
      <c r="A63" s="259">
        <v>32</v>
      </c>
      <c r="B63" s="260"/>
      <c r="C63" s="261"/>
      <c r="D63" s="19" t="s">
        <v>75</v>
      </c>
      <c r="E63" s="171">
        <v>427.62</v>
      </c>
      <c r="F63" s="207">
        <v>400</v>
      </c>
      <c r="G63" s="47">
        <v>500</v>
      </c>
      <c r="H63" s="47">
        <v>500</v>
      </c>
      <c r="I63" s="48">
        <v>500</v>
      </c>
    </row>
    <row r="64" spans="1:15" x14ac:dyDescent="0.3">
      <c r="A64" s="262" t="s">
        <v>97</v>
      </c>
      <c r="B64" s="263"/>
      <c r="C64" s="264"/>
      <c r="D64" s="78" t="s">
        <v>98</v>
      </c>
      <c r="E64" s="169">
        <v>7729.54</v>
      </c>
      <c r="F64" s="202">
        <v>15000</v>
      </c>
      <c r="G64" s="79">
        <v>13000</v>
      </c>
      <c r="H64" s="79">
        <v>13000</v>
      </c>
      <c r="I64" s="80">
        <v>13000</v>
      </c>
      <c r="J64" s="130" t="s">
        <v>99</v>
      </c>
    </row>
    <row r="65" spans="1:10" x14ac:dyDescent="0.3">
      <c r="A65" s="250" t="s">
        <v>57</v>
      </c>
      <c r="B65" s="251"/>
      <c r="C65" s="252"/>
      <c r="D65" s="27" t="s">
        <v>58</v>
      </c>
      <c r="E65" s="170">
        <v>7729.54</v>
      </c>
      <c r="F65" s="206">
        <v>11000</v>
      </c>
      <c r="G65" s="97">
        <v>13000</v>
      </c>
      <c r="H65" s="97">
        <v>13000</v>
      </c>
      <c r="I65" s="98">
        <v>13000</v>
      </c>
    </row>
    <row r="66" spans="1:10" x14ac:dyDescent="0.3">
      <c r="A66" s="250" t="s">
        <v>86</v>
      </c>
      <c r="B66" s="251"/>
      <c r="C66" s="252"/>
      <c r="D66" s="27" t="s">
        <v>207</v>
      </c>
      <c r="E66" s="170"/>
      <c r="F66" s="206">
        <v>4000</v>
      </c>
      <c r="G66" s="97">
        <v>13000</v>
      </c>
      <c r="H66" s="97">
        <v>13000</v>
      </c>
      <c r="I66" s="98">
        <v>13000</v>
      </c>
    </row>
    <row r="67" spans="1:10" x14ac:dyDescent="0.3">
      <c r="A67" s="253">
        <v>3</v>
      </c>
      <c r="B67" s="254"/>
      <c r="C67" s="255"/>
      <c r="D67" s="19" t="s">
        <v>78</v>
      </c>
      <c r="E67" s="171">
        <v>7729.54</v>
      </c>
      <c r="F67" s="207">
        <v>15000</v>
      </c>
      <c r="G67" s="47">
        <v>13000</v>
      </c>
      <c r="H67" s="47">
        <v>13000</v>
      </c>
      <c r="I67" s="48">
        <v>13000</v>
      </c>
    </row>
    <row r="68" spans="1:10" x14ac:dyDescent="0.3">
      <c r="A68" s="259">
        <v>32</v>
      </c>
      <c r="B68" s="260"/>
      <c r="C68" s="261"/>
      <c r="D68" s="19" t="s">
        <v>17</v>
      </c>
      <c r="E68" s="171">
        <v>7729.54</v>
      </c>
      <c r="F68" s="207">
        <v>15000</v>
      </c>
      <c r="G68" s="47">
        <v>13000</v>
      </c>
      <c r="H68" s="47">
        <v>13000</v>
      </c>
      <c r="I68" s="48">
        <v>13000</v>
      </c>
    </row>
    <row r="69" spans="1:10" ht="26.4" x14ac:dyDescent="0.3">
      <c r="A69" s="262" t="s">
        <v>100</v>
      </c>
      <c r="B69" s="263"/>
      <c r="C69" s="264"/>
      <c r="D69" s="78" t="s">
        <v>101</v>
      </c>
      <c r="E69" s="169">
        <v>0</v>
      </c>
      <c r="F69" s="202">
        <v>3000</v>
      </c>
      <c r="G69" s="79">
        <v>1500</v>
      </c>
      <c r="H69" s="79">
        <v>1500</v>
      </c>
      <c r="I69" s="80">
        <v>1500</v>
      </c>
      <c r="J69" s="130" t="s">
        <v>56</v>
      </c>
    </row>
    <row r="70" spans="1:10" x14ac:dyDescent="0.3">
      <c r="A70" s="250" t="s">
        <v>57</v>
      </c>
      <c r="B70" s="251"/>
      <c r="C70" s="252"/>
      <c r="D70" s="27" t="s">
        <v>58</v>
      </c>
      <c r="E70" s="170">
        <v>0</v>
      </c>
      <c r="F70" s="206">
        <v>3000</v>
      </c>
      <c r="G70" s="97">
        <v>1500</v>
      </c>
      <c r="H70" s="97">
        <v>1500</v>
      </c>
      <c r="I70" s="98">
        <v>1500</v>
      </c>
    </row>
    <row r="71" spans="1:10" x14ac:dyDescent="0.3">
      <c r="A71" s="253">
        <v>3</v>
      </c>
      <c r="B71" s="254"/>
      <c r="C71" s="255"/>
      <c r="D71" s="19" t="s">
        <v>78</v>
      </c>
      <c r="E71" s="171">
        <v>0</v>
      </c>
      <c r="F71" s="207">
        <v>3000</v>
      </c>
      <c r="G71" s="47">
        <v>1500</v>
      </c>
      <c r="H71" s="47">
        <v>1500</v>
      </c>
      <c r="I71" s="48">
        <v>1500</v>
      </c>
    </row>
    <row r="72" spans="1:10" x14ac:dyDescent="0.3">
      <c r="A72" s="259">
        <v>32</v>
      </c>
      <c r="B72" s="260"/>
      <c r="C72" s="261"/>
      <c r="D72" s="19" t="s">
        <v>75</v>
      </c>
      <c r="E72" s="171">
        <v>0</v>
      </c>
      <c r="F72" s="207">
        <v>3000</v>
      </c>
      <c r="G72" s="47">
        <v>1500</v>
      </c>
      <c r="H72" s="47">
        <v>1500</v>
      </c>
      <c r="I72" s="48">
        <v>1500</v>
      </c>
    </row>
    <row r="73" spans="1:10" x14ac:dyDescent="0.3">
      <c r="A73" s="262" t="s">
        <v>102</v>
      </c>
      <c r="B73" s="263"/>
      <c r="C73" s="264"/>
      <c r="D73" s="78" t="s">
        <v>103</v>
      </c>
      <c r="E73" s="169">
        <v>7643.96</v>
      </c>
      <c r="F73" s="202">
        <v>13000</v>
      </c>
      <c r="G73" s="79">
        <v>5000</v>
      </c>
      <c r="H73" s="79">
        <v>5000</v>
      </c>
      <c r="I73" s="80">
        <v>5000</v>
      </c>
      <c r="J73" s="130" t="s">
        <v>56</v>
      </c>
    </row>
    <row r="74" spans="1:10" x14ac:dyDescent="0.3">
      <c r="A74" s="250" t="s">
        <v>57</v>
      </c>
      <c r="B74" s="251"/>
      <c r="C74" s="252"/>
      <c r="D74" s="27" t="s">
        <v>58</v>
      </c>
      <c r="E74" s="170">
        <v>7643.96</v>
      </c>
      <c r="F74" s="206">
        <v>13000</v>
      </c>
      <c r="G74" s="97">
        <v>5000</v>
      </c>
      <c r="H74" s="97">
        <v>5000</v>
      </c>
      <c r="I74" s="98">
        <v>5000</v>
      </c>
    </row>
    <row r="75" spans="1:10" x14ac:dyDescent="0.3">
      <c r="A75" s="253">
        <v>3</v>
      </c>
      <c r="B75" s="254"/>
      <c r="C75" s="255"/>
      <c r="D75" s="19" t="s">
        <v>78</v>
      </c>
      <c r="E75" s="171">
        <v>7643.96</v>
      </c>
      <c r="F75" s="207">
        <v>13000</v>
      </c>
      <c r="G75" s="47">
        <v>5000</v>
      </c>
      <c r="H75" s="47">
        <v>5000</v>
      </c>
      <c r="I75" s="48">
        <v>5000</v>
      </c>
    </row>
    <row r="76" spans="1:10" x14ac:dyDescent="0.3">
      <c r="A76" s="259">
        <v>32</v>
      </c>
      <c r="B76" s="260"/>
      <c r="C76" s="261"/>
      <c r="D76" s="19" t="s">
        <v>75</v>
      </c>
      <c r="E76" s="171">
        <v>7649.96</v>
      </c>
      <c r="F76" s="207">
        <v>13000</v>
      </c>
      <c r="G76" s="47">
        <v>5000</v>
      </c>
      <c r="H76" s="47">
        <v>5000</v>
      </c>
      <c r="I76" s="48">
        <v>5000</v>
      </c>
    </row>
    <row r="77" spans="1:10" x14ac:dyDescent="0.3">
      <c r="A77" s="268" t="s">
        <v>104</v>
      </c>
      <c r="B77" s="269"/>
      <c r="C77" s="270"/>
      <c r="D77" s="83" t="s">
        <v>105</v>
      </c>
      <c r="E77" s="147">
        <v>6463.97</v>
      </c>
      <c r="F77" s="79">
        <v>7500</v>
      </c>
      <c r="G77" s="79">
        <v>7500</v>
      </c>
      <c r="H77" s="79">
        <v>7500</v>
      </c>
      <c r="I77" s="79">
        <v>7500</v>
      </c>
      <c r="J77" s="130" t="s">
        <v>56</v>
      </c>
    </row>
    <row r="78" spans="1:10" x14ac:dyDescent="0.3">
      <c r="A78" s="250" t="s">
        <v>57</v>
      </c>
      <c r="B78" s="251"/>
      <c r="C78" s="252"/>
      <c r="D78" s="27" t="s">
        <v>106</v>
      </c>
      <c r="E78" s="170">
        <v>6463.97</v>
      </c>
      <c r="F78" s="206">
        <v>7500</v>
      </c>
      <c r="G78" s="97">
        <v>7500</v>
      </c>
      <c r="H78" s="97">
        <v>7500</v>
      </c>
      <c r="I78" s="98">
        <v>7500</v>
      </c>
    </row>
    <row r="79" spans="1:10" x14ac:dyDescent="0.3">
      <c r="A79" s="253">
        <v>3</v>
      </c>
      <c r="B79" s="254"/>
      <c r="C79" s="255"/>
      <c r="D79" s="19" t="s">
        <v>78</v>
      </c>
      <c r="E79" s="171">
        <v>6463.97</v>
      </c>
      <c r="F79" s="207">
        <v>7500</v>
      </c>
      <c r="G79" s="47">
        <v>7500</v>
      </c>
      <c r="H79" s="47">
        <v>7500</v>
      </c>
      <c r="I79" s="48">
        <v>7500</v>
      </c>
    </row>
    <row r="80" spans="1:10" x14ac:dyDescent="0.3">
      <c r="A80" s="259">
        <v>32</v>
      </c>
      <c r="B80" s="260"/>
      <c r="C80" s="261"/>
      <c r="D80" s="19" t="s">
        <v>75</v>
      </c>
      <c r="E80" s="171">
        <v>6463.97</v>
      </c>
      <c r="F80" s="207">
        <v>7500</v>
      </c>
      <c r="G80" s="47">
        <v>7500</v>
      </c>
      <c r="H80" s="47">
        <v>7500</v>
      </c>
      <c r="I80" s="48">
        <v>7500</v>
      </c>
    </row>
    <row r="81" spans="1:10" x14ac:dyDescent="0.3">
      <c r="A81" s="265" t="s">
        <v>107</v>
      </c>
      <c r="B81" s="266"/>
      <c r="C81" s="267"/>
      <c r="D81" s="76" t="s">
        <v>108</v>
      </c>
      <c r="E81" s="168">
        <v>25467.37</v>
      </c>
      <c r="F81" s="205">
        <v>25010</v>
      </c>
      <c r="G81" s="77">
        <f>G82+G86+G90+G94+G99+G103+G107+G111+G115+G119+G123+G127+G131+G135+G139+G143</f>
        <v>35410</v>
      </c>
      <c r="H81" s="77">
        <f t="shared" ref="H81:I81" si="8">H82+H86+H90+H94+H99+H103+H107+H111+H115+H119+H123+H127+H131+H135+H139+H143</f>
        <v>35410</v>
      </c>
      <c r="I81" s="77">
        <f t="shared" si="8"/>
        <v>35410</v>
      </c>
    </row>
    <row r="82" spans="1:10" ht="26.4" x14ac:dyDescent="0.3">
      <c r="A82" s="262" t="s">
        <v>109</v>
      </c>
      <c r="B82" s="263"/>
      <c r="C82" s="264"/>
      <c r="D82" s="78" t="s">
        <v>110</v>
      </c>
      <c r="E82" s="169">
        <v>2606.36</v>
      </c>
      <c r="F82" s="202">
        <v>2000</v>
      </c>
      <c r="G82" s="79">
        <v>2000</v>
      </c>
      <c r="H82" s="79">
        <v>2000</v>
      </c>
      <c r="I82" s="80">
        <v>2000</v>
      </c>
      <c r="J82" s="130" t="s">
        <v>94</v>
      </c>
    </row>
    <row r="83" spans="1:10" x14ac:dyDescent="0.3">
      <c r="A83" s="250" t="s">
        <v>57</v>
      </c>
      <c r="B83" s="251"/>
      <c r="C83" s="252"/>
      <c r="D83" s="27" t="s">
        <v>58</v>
      </c>
      <c r="E83" s="170">
        <v>2606.36</v>
      </c>
      <c r="F83" s="206">
        <v>2000</v>
      </c>
      <c r="G83" s="97">
        <v>2000</v>
      </c>
      <c r="H83" s="97">
        <v>2000</v>
      </c>
      <c r="I83" s="98">
        <v>2000</v>
      </c>
    </row>
    <row r="84" spans="1:10" x14ac:dyDescent="0.3">
      <c r="A84" s="253">
        <v>3</v>
      </c>
      <c r="B84" s="254"/>
      <c r="C84" s="255"/>
      <c r="D84" s="19" t="s">
        <v>78</v>
      </c>
      <c r="E84" s="171">
        <v>2606.36</v>
      </c>
      <c r="F84" s="207">
        <v>2000</v>
      </c>
      <c r="G84" s="47">
        <v>2000</v>
      </c>
      <c r="H84" s="47">
        <v>2000</v>
      </c>
      <c r="I84" s="48">
        <v>2000</v>
      </c>
    </row>
    <row r="85" spans="1:10" x14ac:dyDescent="0.3">
      <c r="A85" s="259">
        <v>32</v>
      </c>
      <c r="B85" s="260"/>
      <c r="C85" s="261"/>
      <c r="D85" s="19" t="s">
        <v>75</v>
      </c>
      <c r="E85" s="171">
        <v>2606.36</v>
      </c>
      <c r="F85" s="207">
        <v>2000</v>
      </c>
      <c r="G85" s="47">
        <v>2000</v>
      </c>
      <c r="H85" s="47">
        <v>2000</v>
      </c>
      <c r="I85" s="48">
        <v>2000</v>
      </c>
    </row>
    <row r="86" spans="1:10" x14ac:dyDescent="0.3">
      <c r="A86" s="262" t="s">
        <v>111</v>
      </c>
      <c r="B86" s="263"/>
      <c r="C86" s="264"/>
      <c r="D86" s="78" t="s">
        <v>112</v>
      </c>
      <c r="E86" s="169">
        <v>314.94</v>
      </c>
      <c r="F86" s="202">
        <v>500</v>
      </c>
      <c r="G86" s="79">
        <v>400</v>
      </c>
      <c r="H86" s="79">
        <v>400</v>
      </c>
      <c r="I86" s="80">
        <v>400</v>
      </c>
      <c r="J86" s="130" t="s">
        <v>94</v>
      </c>
    </row>
    <row r="87" spans="1:10" x14ac:dyDescent="0.3">
      <c r="A87" s="250" t="s">
        <v>57</v>
      </c>
      <c r="B87" s="251"/>
      <c r="C87" s="252"/>
      <c r="D87" s="27" t="s">
        <v>58</v>
      </c>
      <c r="E87" s="170">
        <v>314.94</v>
      </c>
      <c r="F87" s="206">
        <v>500</v>
      </c>
      <c r="G87" s="97">
        <v>400</v>
      </c>
      <c r="H87" s="97">
        <v>400</v>
      </c>
      <c r="I87" s="98">
        <v>400</v>
      </c>
    </row>
    <row r="88" spans="1:10" x14ac:dyDescent="0.3">
      <c r="A88" s="253">
        <v>3</v>
      </c>
      <c r="B88" s="254"/>
      <c r="C88" s="255"/>
      <c r="D88" s="19" t="s">
        <v>78</v>
      </c>
      <c r="E88" s="171">
        <v>314.94</v>
      </c>
      <c r="F88" s="207">
        <v>500</v>
      </c>
      <c r="G88" s="47">
        <v>400</v>
      </c>
      <c r="H88" s="47">
        <v>400</v>
      </c>
      <c r="I88" s="48">
        <v>400</v>
      </c>
    </row>
    <row r="89" spans="1:10" x14ac:dyDescent="0.3">
      <c r="A89" s="259">
        <v>32</v>
      </c>
      <c r="B89" s="260"/>
      <c r="C89" s="261"/>
      <c r="D89" s="19" t="s">
        <v>75</v>
      </c>
      <c r="E89" s="171">
        <v>314.94</v>
      </c>
      <c r="F89" s="207">
        <v>500</v>
      </c>
      <c r="G89" s="47">
        <v>400</v>
      </c>
      <c r="H89" s="47">
        <v>400</v>
      </c>
      <c r="I89" s="48">
        <v>400</v>
      </c>
    </row>
    <row r="90" spans="1:10" ht="26.4" x14ac:dyDescent="0.3">
      <c r="A90" s="262" t="s">
        <v>113</v>
      </c>
      <c r="B90" s="263"/>
      <c r="C90" s="264"/>
      <c r="D90" s="78" t="s">
        <v>114</v>
      </c>
      <c r="E90" s="169">
        <v>1007.2</v>
      </c>
      <c r="F90" s="202">
        <v>2000</v>
      </c>
      <c r="G90" s="79">
        <v>1500</v>
      </c>
      <c r="H90" s="79">
        <v>1500</v>
      </c>
      <c r="I90" s="80">
        <v>1500</v>
      </c>
      <c r="J90" s="130" t="s">
        <v>94</v>
      </c>
    </row>
    <row r="91" spans="1:10" x14ac:dyDescent="0.3">
      <c r="A91" s="250" t="s">
        <v>57</v>
      </c>
      <c r="B91" s="251"/>
      <c r="C91" s="252"/>
      <c r="D91" s="27" t="s">
        <v>58</v>
      </c>
      <c r="E91" s="170">
        <v>1007.2</v>
      </c>
      <c r="F91" s="206">
        <v>2000</v>
      </c>
      <c r="G91" s="97">
        <v>1500</v>
      </c>
      <c r="H91" s="97">
        <v>1500</v>
      </c>
      <c r="I91" s="98">
        <v>1500</v>
      </c>
    </row>
    <row r="92" spans="1:10" x14ac:dyDescent="0.3">
      <c r="A92" s="253">
        <v>3</v>
      </c>
      <c r="B92" s="254"/>
      <c r="C92" s="255"/>
      <c r="D92" s="19" t="s">
        <v>78</v>
      </c>
      <c r="E92" s="171">
        <v>1007.2</v>
      </c>
      <c r="F92" s="207">
        <v>2000</v>
      </c>
      <c r="G92" s="47">
        <v>1500</v>
      </c>
      <c r="H92" s="47">
        <v>1500</v>
      </c>
      <c r="I92" s="48">
        <v>1500</v>
      </c>
    </row>
    <row r="93" spans="1:10" x14ac:dyDescent="0.3">
      <c r="A93" s="259">
        <v>32</v>
      </c>
      <c r="B93" s="260"/>
      <c r="C93" s="261"/>
      <c r="D93" s="19" t="s">
        <v>75</v>
      </c>
      <c r="E93" s="171">
        <v>1007.2</v>
      </c>
      <c r="F93" s="207">
        <v>2000</v>
      </c>
      <c r="G93" s="47">
        <v>1500</v>
      </c>
      <c r="H93" s="47">
        <v>1500</v>
      </c>
      <c r="I93" s="48">
        <v>1500</v>
      </c>
    </row>
    <row r="94" spans="1:10" ht="26.4" x14ac:dyDescent="0.3">
      <c r="A94" s="262" t="s">
        <v>375</v>
      </c>
      <c r="B94" s="263"/>
      <c r="C94" s="264"/>
      <c r="D94" s="78" t="s">
        <v>376</v>
      </c>
      <c r="E94" s="169">
        <v>11243.13</v>
      </c>
      <c r="F94" s="202">
        <v>0</v>
      </c>
      <c r="G94" s="79">
        <v>10000</v>
      </c>
      <c r="H94" s="79">
        <v>10000</v>
      </c>
      <c r="I94" s="79">
        <v>10000</v>
      </c>
      <c r="J94" s="130" t="s">
        <v>56</v>
      </c>
    </row>
    <row r="95" spans="1:10" x14ac:dyDescent="0.3">
      <c r="A95" s="250" t="s">
        <v>57</v>
      </c>
      <c r="B95" s="251"/>
      <c r="C95" s="252"/>
      <c r="D95" s="27" t="s">
        <v>58</v>
      </c>
      <c r="E95" s="171">
        <v>1243.1300000000001</v>
      </c>
      <c r="F95" s="207">
        <v>0</v>
      </c>
      <c r="G95" s="47">
        <v>2000</v>
      </c>
      <c r="H95" s="47">
        <v>2000</v>
      </c>
      <c r="I95" s="47">
        <v>2000</v>
      </c>
    </row>
    <row r="96" spans="1:10" x14ac:dyDescent="0.3">
      <c r="A96" s="250" t="s">
        <v>86</v>
      </c>
      <c r="B96" s="251"/>
      <c r="C96" s="252"/>
      <c r="D96" s="27" t="s">
        <v>207</v>
      </c>
      <c r="E96" s="171">
        <v>10000</v>
      </c>
      <c r="F96" s="207">
        <v>0</v>
      </c>
      <c r="G96" s="47">
        <v>8000</v>
      </c>
      <c r="H96" s="47">
        <v>8000</v>
      </c>
      <c r="I96" s="47">
        <v>8000</v>
      </c>
    </row>
    <row r="97" spans="1:10" x14ac:dyDescent="0.3">
      <c r="A97" s="253">
        <v>3</v>
      </c>
      <c r="B97" s="254"/>
      <c r="C97" s="255"/>
      <c r="D97" s="19" t="s">
        <v>7</v>
      </c>
      <c r="E97" s="171">
        <v>11243.13</v>
      </c>
      <c r="F97" s="207">
        <v>0</v>
      </c>
      <c r="G97" s="47">
        <v>10000</v>
      </c>
      <c r="H97" s="47">
        <v>10000</v>
      </c>
      <c r="I97" s="47">
        <v>10000</v>
      </c>
    </row>
    <row r="98" spans="1:10" x14ac:dyDescent="0.3">
      <c r="A98" s="259">
        <v>32</v>
      </c>
      <c r="B98" s="260"/>
      <c r="C98" s="261"/>
      <c r="D98" s="19" t="s">
        <v>17</v>
      </c>
      <c r="E98" s="171">
        <v>11243.13</v>
      </c>
      <c r="F98" s="207">
        <v>0</v>
      </c>
      <c r="G98" s="47">
        <v>10000</v>
      </c>
      <c r="H98" s="47">
        <v>10000</v>
      </c>
      <c r="I98" s="47">
        <v>10000</v>
      </c>
    </row>
    <row r="99" spans="1:10" ht="26.4" customHeight="1" x14ac:dyDescent="0.3">
      <c r="A99" s="262" t="s">
        <v>115</v>
      </c>
      <c r="B99" s="263"/>
      <c r="C99" s="264"/>
      <c r="D99" s="78" t="s">
        <v>116</v>
      </c>
      <c r="E99" s="169">
        <v>2214.5500000000002</v>
      </c>
      <c r="F99" s="202">
        <v>3200</v>
      </c>
      <c r="G99" s="79">
        <v>3000</v>
      </c>
      <c r="H99" s="79">
        <v>3000</v>
      </c>
      <c r="I99" s="79">
        <v>3000</v>
      </c>
      <c r="J99" s="130" t="s">
        <v>117</v>
      </c>
    </row>
    <row r="100" spans="1:10" ht="14.4" customHeight="1" x14ac:dyDescent="0.3">
      <c r="A100" s="250" t="s">
        <v>57</v>
      </c>
      <c r="B100" s="251"/>
      <c r="C100" s="252"/>
      <c r="D100" s="27" t="s">
        <v>58</v>
      </c>
      <c r="E100" s="170">
        <v>2214.5500000000002</v>
      </c>
      <c r="F100" s="206">
        <v>3200</v>
      </c>
      <c r="G100" s="97">
        <v>3000</v>
      </c>
      <c r="H100" s="97">
        <v>3000</v>
      </c>
      <c r="I100" s="98">
        <v>3000</v>
      </c>
    </row>
    <row r="101" spans="1:10" x14ac:dyDescent="0.3">
      <c r="A101" s="253">
        <v>3</v>
      </c>
      <c r="B101" s="254"/>
      <c r="C101" s="255"/>
      <c r="D101" s="19" t="s">
        <v>78</v>
      </c>
      <c r="E101" s="171">
        <v>2214.5500000000002</v>
      </c>
      <c r="F101" s="207">
        <v>3200</v>
      </c>
      <c r="G101" s="47">
        <v>3000</v>
      </c>
      <c r="H101" s="47">
        <v>3000</v>
      </c>
      <c r="I101" s="48">
        <v>3000</v>
      </c>
    </row>
    <row r="102" spans="1:10" x14ac:dyDescent="0.3">
      <c r="A102" s="259">
        <v>32</v>
      </c>
      <c r="B102" s="260"/>
      <c r="C102" s="261"/>
      <c r="D102" s="19" t="s">
        <v>75</v>
      </c>
      <c r="E102" s="171">
        <v>2214.5500000000002</v>
      </c>
      <c r="F102" s="207">
        <v>3200</v>
      </c>
      <c r="G102" s="47">
        <v>3000</v>
      </c>
      <c r="H102" s="47">
        <v>3000</v>
      </c>
      <c r="I102" s="48">
        <v>3000</v>
      </c>
    </row>
    <row r="103" spans="1:10" ht="14.4" customHeight="1" x14ac:dyDescent="0.3">
      <c r="A103" s="262" t="s">
        <v>118</v>
      </c>
      <c r="B103" s="263"/>
      <c r="C103" s="264"/>
      <c r="D103" s="78" t="s">
        <v>119</v>
      </c>
      <c r="E103" s="169">
        <v>437.04</v>
      </c>
      <c r="F103" s="202">
        <v>530</v>
      </c>
      <c r="G103" s="79">
        <v>530</v>
      </c>
      <c r="H103" s="79">
        <v>530</v>
      </c>
      <c r="I103" s="79">
        <v>530</v>
      </c>
      <c r="J103" s="130" t="s">
        <v>120</v>
      </c>
    </row>
    <row r="104" spans="1:10" x14ac:dyDescent="0.3">
      <c r="A104" s="250" t="s">
        <v>57</v>
      </c>
      <c r="B104" s="251"/>
      <c r="C104" s="252"/>
      <c r="D104" s="27" t="s">
        <v>58</v>
      </c>
      <c r="E104" s="170">
        <v>437.04</v>
      </c>
      <c r="F104" s="206">
        <v>530</v>
      </c>
      <c r="G104" s="97">
        <v>530</v>
      </c>
      <c r="H104" s="97">
        <v>530</v>
      </c>
      <c r="I104" s="98">
        <v>530</v>
      </c>
    </row>
    <row r="105" spans="1:10" x14ac:dyDescent="0.3">
      <c r="A105" s="253">
        <v>3</v>
      </c>
      <c r="B105" s="254"/>
      <c r="C105" s="255"/>
      <c r="D105" s="19" t="s">
        <v>78</v>
      </c>
      <c r="E105" s="171">
        <v>437.04</v>
      </c>
      <c r="F105" s="207">
        <v>530</v>
      </c>
      <c r="G105" s="47">
        <v>530</v>
      </c>
      <c r="H105" s="47">
        <v>530</v>
      </c>
      <c r="I105" s="48">
        <v>530</v>
      </c>
    </row>
    <row r="106" spans="1:10" x14ac:dyDescent="0.3">
      <c r="A106" s="259">
        <v>32</v>
      </c>
      <c r="B106" s="260"/>
      <c r="C106" s="261"/>
      <c r="D106" s="19" t="s">
        <v>75</v>
      </c>
      <c r="E106" s="171">
        <v>437.04</v>
      </c>
      <c r="F106" s="207">
        <v>530</v>
      </c>
      <c r="G106" s="47">
        <v>530</v>
      </c>
      <c r="H106" s="47">
        <v>530</v>
      </c>
      <c r="I106" s="48">
        <v>530</v>
      </c>
    </row>
    <row r="107" spans="1:10" x14ac:dyDescent="0.3">
      <c r="A107" s="262" t="s">
        <v>121</v>
      </c>
      <c r="B107" s="263"/>
      <c r="C107" s="264"/>
      <c r="D107" s="78" t="s">
        <v>382</v>
      </c>
      <c r="E107" s="169">
        <v>0</v>
      </c>
      <c r="F107" s="202">
        <v>1330</v>
      </c>
      <c r="G107" s="79">
        <v>1330</v>
      </c>
      <c r="H107" s="79">
        <v>1330</v>
      </c>
      <c r="I107" s="79">
        <v>1330</v>
      </c>
      <c r="J107" s="130" t="s">
        <v>117</v>
      </c>
    </row>
    <row r="108" spans="1:10" x14ac:dyDescent="0.3">
      <c r="A108" s="250" t="s">
        <v>57</v>
      </c>
      <c r="B108" s="251"/>
      <c r="C108" s="252"/>
      <c r="D108" s="27" t="s">
        <v>58</v>
      </c>
      <c r="E108" s="170">
        <v>0</v>
      </c>
      <c r="F108" s="206">
        <v>1330</v>
      </c>
      <c r="G108" s="97">
        <v>1330</v>
      </c>
      <c r="H108" s="97">
        <v>1330</v>
      </c>
      <c r="I108" s="98">
        <v>1330</v>
      </c>
    </row>
    <row r="109" spans="1:10" x14ac:dyDescent="0.3">
      <c r="A109" s="253">
        <v>3</v>
      </c>
      <c r="B109" s="254"/>
      <c r="C109" s="255"/>
      <c r="D109" s="19" t="s">
        <v>78</v>
      </c>
      <c r="E109" s="171">
        <v>0</v>
      </c>
      <c r="F109" s="207">
        <v>1330</v>
      </c>
      <c r="G109" s="47">
        <v>1330</v>
      </c>
      <c r="H109" s="47">
        <v>1330</v>
      </c>
      <c r="I109" s="48">
        <v>1330</v>
      </c>
    </row>
    <row r="110" spans="1:10" x14ac:dyDescent="0.3">
      <c r="A110" s="259">
        <v>32</v>
      </c>
      <c r="B110" s="260"/>
      <c r="C110" s="261"/>
      <c r="D110" s="19" t="s">
        <v>75</v>
      </c>
      <c r="E110" s="171">
        <v>0</v>
      </c>
      <c r="F110" s="207">
        <v>1330</v>
      </c>
      <c r="G110" s="47">
        <v>1330</v>
      </c>
      <c r="H110" s="47">
        <v>1330</v>
      </c>
      <c r="I110" s="48">
        <v>1330</v>
      </c>
    </row>
    <row r="111" spans="1:10" x14ac:dyDescent="0.3">
      <c r="A111" s="262" t="s">
        <v>122</v>
      </c>
      <c r="B111" s="263"/>
      <c r="C111" s="264"/>
      <c r="D111" s="78" t="s">
        <v>123</v>
      </c>
      <c r="E111" s="169">
        <v>0</v>
      </c>
      <c r="F111" s="202">
        <v>3800</v>
      </c>
      <c r="G111" s="79">
        <v>3800</v>
      </c>
      <c r="H111" s="79">
        <v>3800</v>
      </c>
      <c r="I111" s="79">
        <v>3800</v>
      </c>
      <c r="J111" s="130" t="s">
        <v>94</v>
      </c>
    </row>
    <row r="112" spans="1:10" x14ac:dyDescent="0.3">
      <c r="A112" s="250" t="s">
        <v>57</v>
      </c>
      <c r="B112" s="251"/>
      <c r="C112" s="252"/>
      <c r="D112" s="27" t="s">
        <v>58</v>
      </c>
      <c r="E112" s="170">
        <v>0</v>
      </c>
      <c r="F112" s="206">
        <v>3800</v>
      </c>
      <c r="G112" s="97">
        <v>3800</v>
      </c>
      <c r="H112" s="97">
        <v>3800</v>
      </c>
      <c r="I112" s="98">
        <v>3800</v>
      </c>
    </row>
    <row r="113" spans="1:10" x14ac:dyDescent="0.3">
      <c r="A113" s="253">
        <v>3</v>
      </c>
      <c r="B113" s="254"/>
      <c r="C113" s="255"/>
      <c r="D113" s="19" t="s">
        <v>78</v>
      </c>
      <c r="E113" s="171">
        <v>0</v>
      </c>
      <c r="F113" s="207">
        <v>3800</v>
      </c>
      <c r="G113" s="47">
        <v>3800</v>
      </c>
      <c r="H113" s="47">
        <v>3800</v>
      </c>
      <c r="I113" s="48">
        <v>3800</v>
      </c>
    </row>
    <row r="114" spans="1:10" x14ac:dyDescent="0.3">
      <c r="A114" s="259">
        <v>32</v>
      </c>
      <c r="B114" s="260"/>
      <c r="C114" s="261"/>
      <c r="D114" s="19" t="s">
        <v>75</v>
      </c>
      <c r="E114" s="171">
        <v>0</v>
      </c>
      <c r="F114" s="207">
        <v>3800</v>
      </c>
      <c r="G114" s="47">
        <v>3800</v>
      </c>
      <c r="H114" s="47">
        <v>3800</v>
      </c>
      <c r="I114" s="48">
        <v>3800</v>
      </c>
    </row>
    <row r="115" spans="1:10" ht="26.4" x14ac:dyDescent="0.3">
      <c r="A115" s="262" t="s">
        <v>125</v>
      </c>
      <c r="B115" s="263"/>
      <c r="C115" s="264"/>
      <c r="D115" s="78" t="s">
        <v>126</v>
      </c>
      <c r="E115" s="169">
        <v>0</v>
      </c>
      <c r="F115" s="202">
        <v>0</v>
      </c>
      <c r="G115" s="79">
        <v>700</v>
      </c>
      <c r="H115" s="79">
        <v>700</v>
      </c>
      <c r="I115" s="79">
        <v>700</v>
      </c>
      <c r="J115" s="130" t="s">
        <v>94</v>
      </c>
    </row>
    <row r="116" spans="1:10" x14ac:dyDescent="0.3">
      <c r="A116" s="250" t="s">
        <v>57</v>
      </c>
      <c r="B116" s="251"/>
      <c r="C116" s="252"/>
      <c r="D116" s="27" t="s">
        <v>58</v>
      </c>
      <c r="E116" s="170">
        <v>0</v>
      </c>
      <c r="F116" s="206">
        <v>0</v>
      </c>
      <c r="G116" s="97">
        <v>700</v>
      </c>
      <c r="H116" s="97">
        <v>700</v>
      </c>
      <c r="I116" s="98">
        <v>700</v>
      </c>
    </row>
    <row r="117" spans="1:10" x14ac:dyDescent="0.3">
      <c r="A117" s="253">
        <v>3</v>
      </c>
      <c r="B117" s="254"/>
      <c r="C117" s="255"/>
      <c r="D117" s="19" t="s">
        <v>78</v>
      </c>
      <c r="E117" s="171">
        <v>0</v>
      </c>
      <c r="F117" s="207">
        <v>0</v>
      </c>
      <c r="G117" s="47">
        <v>700</v>
      </c>
      <c r="H117" s="47">
        <v>700</v>
      </c>
      <c r="I117" s="48">
        <v>700</v>
      </c>
    </row>
    <row r="118" spans="1:10" x14ac:dyDescent="0.3">
      <c r="A118" s="259">
        <v>32</v>
      </c>
      <c r="B118" s="260"/>
      <c r="C118" s="261"/>
      <c r="D118" s="19" t="s">
        <v>75</v>
      </c>
      <c r="E118" s="171">
        <v>0</v>
      </c>
      <c r="F118" s="207">
        <v>0</v>
      </c>
      <c r="G118" s="47">
        <v>700</v>
      </c>
      <c r="H118" s="47">
        <v>700</v>
      </c>
      <c r="I118" s="48">
        <v>700</v>
      </c>
    </row>
    <row r="119" spans="1:10" ht="26.4" x14ac:dyDescent="0.3">
      <c r="A119" s="262" t="s">
        <v>127</v>
      </c>
      <c r="B119" s="263"/>
      <c r="C119" s="264"/>
      <c r="D119" s="78" t="s">
        <v>128</v>
      </c>
      <c r="E119" s="169">
        <v>0</v>
      </c>
      <c r="F119" s="202">
        <v>7000</v>
      </c>
      <c r="G119" s="79">
        <v>1500</v>
      </c>
      <c r="H119" s="79">
        <v>1500</v>
      </c>
      <c r="I119" s="79">
        <v>1500</v>
      </c>
      <c r="J119" s="130" t="s">
        <v>94</v>
      </c>
    </row>
    <row r="120" spans="1:10" x14ac:dyDescent="0.3">
      <c r="A120" s="250" t="s">
        <v>57</v>
      </c>
      <c r="B120" s="251"/>
      <c r="C120" s="252"/>
      <c r="D120" s="27" t="s">
        <v>58</v>
      </c>
      <c r="E120" s="170">
        <v>0</v>
      </c>
      <c r="F120" s="206">
        <v>7000</v>
      </c>
      <c r="G120" s="97">
        <v>1500</v>
      </c>
      <c r="H120" s="97">
        <v>1500</v>
      </c>
      <c r="I120" s="98">
        <v>1500</v>
      </c>
    </row>
    <row r="121" spans="1:10" x14ac:dyDescent="0.3">
      <c r="A121" s="253">
        <v>3</v>
      </c>
      <c r="B121" s="254"/>
      <c r="C121" s="255"/>
      <c r="D121" s="19" t="s">
        <v>78</v>
      </c>
      <c r="E121" s="171">
        <v>0</v>
      </c>
      <c r="F121" s="207">
        <v>7000</v>
      </c>
      <c r="G121" s="47">
        <v>1500</v>
      </c>
      <c r="H121" s="47">
        <v>1500</v>
      </c>
      <c r="I121" s="48">
        <v>1500</v>
      </c>
    </row>
    <row r="122" spans="1:10" x14ac:dyDescent="0.3">
      <c r="A122" s="259">
        <v>32</v>
      </c>
      <c r="B122" s="260"/>
      <c r="C122" s="261"/>
      <c r="D122" s="19" t="s">
        <v>75</v>
      </c>
      <c r="E122" s="171">
        <v>0</v>
      </c>
      <c r="F122" s="207">
        <v>7000</v>
      </c>
      <c r="G122" s="47">
        <v>1500</v>
      </c>
      <c r="H122" s="47">
        <v>1500</v>
      </c>
      <c r="I122" s="48">
        <v>1500</v>
      </c>
    </row>
    <row r="123" spans="1:10" x14ac:dyDescent="0.3">
      <c r="A123" s="262" t="s">
        <v>129</v>
      </c>
      <c r="B123" s="263"/>
      <c r="C123" s="264"/>
      <c r="D123" s="78" t="s">
        <v>130</v>
      </c>
      <c r="E123" s="169">
        <v>0</v>
      </c>
      <c r="F123" s="202">
        <v>0</v>
      </c>
      <c r="G123" s="79">
        <v>1000</v>
      </c>
      <c r="H123" s="79">
        <v>1000</v>
      </c>
      <c r="I123" s="79">
        <v>1000</v>
      </c>
      <c r="J123" s="130" t="s">
        <v>94</v>
      </c>
    </row>
    <row r="124" spans="1:10" x14ac:dyDescent="0.3">
      <c r="A124" s="250" t="s">
        <v>57</v>
      </c>
      <c r="B124" s="251"/>
      <c r="C124" s="252"/>
      <c r="D124" s="27" t="s">
        <v>58</v>
      </c>
      <c r="E124" s="170">
        <v>0</v>
      </c>
      <c r="F124" s="206">
        <v>0</v>
      </c>
      <c r="G124" s="97">
        <v>1000</v>
      </c>
      <c r="H124" s="97">
        <v>1000</v>
      </c>
      <c r="I124" s="98">
        <v>1000</v>
      </c>
    </row>
    <row r="125" spans="1:10" x14ac:dyDescent="0.3">
      <c r="A125" s="253">
        <v>3</v>
      </c>
      <c r="B125" s="254"/>
      <c r="C125" s="255"/>
      <c r="D125" s="19" t="s">
        <v>78</v>
      </c>
      <c r="E125" s="171">
        <v>0</v>
      </c>
      <c r="F125" s="207">
        <v>0</v>
      </c>
      <c r="G125" s="47">
        <v>1000</v>
      </c>
      <c r="H125" s="47">
        <v>1000</v>
      </c>
      <c r="I125" s="48">
        <v>1000</v>
      </c>
    </row>
    <row r="126" spans="1:10" x14ac:dyDescent="0.3">
      <c r="A126" s="259">
        <v>32</v>
      </c>
      <c r="B126" s="260"/>
      <c r="C126" s="261"/>
      <c r="D126" s="19" t="s">
        <v>75</v>
      </c>
      <c r="E126" s="171">
        <v>0</v>
      </c>
      <c r="F126" s="207">
        <v>0</v>
      </c>
      <c r="G126" s="47">
        <v>1000</v>
      </c>
      <c r="H126" s="47">
        <v>1000</v>
      </c>
      <c r="I126" s="48">
        <v>1000</v>
      </c>
    </row>
    <row r="127" spans="1:10" ht="26.4" x14ac:dyDescent="0.3">
      <c r="A127" s="262" t="s">
        <v>131</v>
      </c>
      <c r="B127" s="263"/>
      <c r="C127" s="264"/>
      <c r="D127" s="78" t="s">
        <v>132</v>
      </c>
      <c r="E127" s="169">
        <v>989.32</v>
      </c>
      <c r="F127" s="202">
        <v>2000</v>
      </c>
      <c r="G127" s="79">
        <v>2000</v>
      </c>
      <c r="H127" s="79">
        <v>2000</v>
      </c>
      <c r="I127" s="79">
        <v>2000</v>
      </c>
      <c r="J127" s="130" t="s">
        <v>94</v>
      </c>
    </row>
    <row r="128" spans="1:10" x14ac:dyDescent="0.3">
      <c r="A128" s="250" t="s">
        <v>57</v>
      </c>
      <c r="B128" s="251"/>
      <c r="C128" s="252"/>
      <c r="D128" s="52" t="s">
        <v>58</v>
      </c>
      <c r="E128" s="176">
        <v>989.32</v>
      </c>
      <c r="F128" s="211">
        <v>2000</v>
      </c>
      <c r="G128" s="97">
        <v>2000</v>
      </c>
      <c r="H128" s="97">
        <v>2000</v>
      </c>
      <c r="I128" s="98">
        <v>2000</v>
      </c>
    </row>
    <row r="129" spans="1:10" x14ac:dyDescent="0.3">
      <c r="A129" s="253">
        <v>3</v>
      </c>
      <c r="B129" s="254"/>
      <c r="C129" s="255"/>
      <c r="D129" s="19" t="s">
        <v>78</v>
      </c>
      <c r="E129" s="171">
        <v>989.32</v>
      </c>
      <c r="F129" s="207">
        <v>2000</v>
      </c>
      <c r="G129" s="47">
        <v>2000</v>
      </c>
      <c r="H129" s="47">
        <v>2000</v>
      </c>
      <c r="I129" s="48">
        <v>2000</v>
      </c>
    </row>
    <row r="130" spans="1:10" x14ac:dyDescent="0.3">
      <c r="A130" s="259">
        <v>32</v>
      </c>
      <c r="B130" s="260"/>
      <c r="C130" s="261"/>
      <c r="D130" s="19" t="s">
        <v>75</v>
      </c>
      <c r="E130" s="171">
        <v>989.32</v>
      </c>
      <c r="F130" s="207">
        <v>2000</v>
      </c>
      <c r="G130" s="47">
        <v>2000</v>
      </c>
      <c r="H130" s="47">
        <v>2000</v>
      </c>
      <c r="I130" s="48">
        <v>2000</v>
      </c>
    </row>
    <row r="131" spans="1:10" ht="26.4" x14ac:dyDescent="0.3">
      <c r="A131" s="262" t="s">
        <v>133</v>
      </c>
      <c r="B131" s="263"/>
      <c r="C131" s="264"/>
      <c r="D131" s="78" t="s">
        <v>134</v>
      </c>
      <c r="E131" s="169">
        <v>687.16</v>
      </c>
      <c r="F131" s="202">
        <v>1000</v>
      </c>
      <c r="G131" s="202">
        <v>900</v>
      </c>
      <c r="H131" s="202">
        <v>900</v>
      </c>
      <c r="I131" s="202">
        <v>900</v>
      </c>
      <c r="J131" s="130" t="s">
        <v>56</v>
      </c>
    </row>
    <row r="132" spans="1:10" x14ac:dyDescent="0.3">
      <c r="A132" s="250" t="s">
        <v>57</v>
      </c>
      <c r="B132" s="251"/>
      <c r="C132" s="252"/>
      <c r="D132" s="27" t="s">
        <v>58</v>
      </c>
      <c r="E132" s="170">
        <v>687.16</v>
      </c>
      <c r="F132" s="206">
        <v>1000</v>
      </c>
      <c r="G132" s="97">
        <v>900</v>
      </c>
      <c r="H132" s="97">
        <v>900</v>
      </c>
      <c r="I132" s="98">
        <v>900</v>
      </c>
    </row>
    <row r="133" spans="1:10" x14ac:dyDescent="0.3">
      <c r="A133" s="253">
        <v>3</v>
      </c>
      <c r="B133" s="254"/>
      <c r="C133" s="255"/>
      <c r="D133" s="19" t="s">
        <v>78</v>
      </c>
      <c r="E133" s="171">
        <v>687.16</v>
      </c>
      <c r="F133" s="207">
        <v>1000</v>
      </c>
      <c r="G133" s="47">
        <v>900</v>
      </c>
      <c r="H133" s="47">
        <v>900</v>
      </c>
      <c r="I133" s="48">
        <v>900</v>
      </c>
    </row>
    <row r="134" spans="1:10" x14ac:dyDescent="0.3">
      <c r="A134" s="259">
        <v>32</v>
      </c>
      <c r="B134" s="260"/>
      <c r="C134" s="261"/>
      <c r="D134" s="19" t="s">
        <v>75</v>
      </c>
      <c r="E134" s="171">
        <v>687.16</v>
      </c>
      <c r="F134" s="207">
        <v>1000</v>
      </c>
      <c r="G134" s="47">
        <v>900</v>
      </c>
      <c r="H134" s="47">
        <v>900</v>
      </c>
      <c r="I134" s="48">
        <v>900</v>
      </c>
    </row>
    <row r="135" spans="1:10" ht="26.4" x14ac:dyDescent="0.3">
      <c r="A135" s="262" t="s">
        <v>135</v>
      </c>
      <c r="B135" s="263"/>
      <c r="C135" s="264"/>
      <c r="D135" s="78" t="s">
        <v>136</v>
      </c>
      <c r="E135" s="169">
        <v>123.39</v>
      </c>
      <c r="F135" s="202">
        <v>150</v>
      </c>
      <c r="G135" s="202">
        <v>250</v>
      </c>
      <c r="H135" s="202">
        <v>250</v>
      </c>
      <c r="I135" s="202">
        <v>250</v>
      </c>
      <c r="J135" s="130" t="s">
        <v>94</v>
      </c>
    </row>
    <row r="136" spans="1:10" x14ac:dyDescent="0.3">
      <c r="A136" s="250" t="s">
        <v>57</v>
      </c>
      <c r="B136" s="251"/>
      <c r="C136" s="252"/>
      <c r="D136" s="27" t="s">
        <v>58</v>
      </c>
      <c r="E136" s="170">
        <v>123.39</v>
      </c>
      <c r="F136" s="206">
        <v>150</v>
      </c>
      <c r="G136" s="97">
        <v>250</v>
      </c>
      <c r="H136" s="97">
        <v>250</v>
      </c>
      <c r="I136" s="98">
        <v>250</v>
      </c>
    </row>
    <row r="137" spans="1:10" x14ac:dyDescent="0.3">
      <c r="A137" s="253">
        <v>3</v>
      </c>
      <c r="B137" s="254"/>
      <c r="C137" s="255"/>
      <c r="D137" s="19" t="s">
        <v>78</v>
      </c>
      <c r="E137" s="171">
        <v>123.39</v>
      </c>
      <c r="F137" s="207">
        <v>150</v>
      </c>
      <c r="G137" s="47">
        <v>250</v>
      </c>
      <c r="H137" s="47">
        <v>250</v>
      </c>
      <c r="I137" s="48">
        <v>250</v>
      </c>
    </row>
    <row r="138" spans="1:10" x14ac:dyDescent="0.3">
      <c r="A138" s="259">
        <v>32</v>
      </c>
      <c r="B138" s="260"/>
      <c r="C138" s="261"/>
      <c r="D138" s="19" t="s">
        <v>75</v>
      </c>
      <c r="E138" s="171">
        <v>123.39</v>
      </c>
      <c r="F138" s="207">
        <v>15</v>
      </c>
      <c r="G138" s="47">
        <v>250</v>
      </c>
      <c r="H138" s="47">
        <v>250</v>
      </c>
      <c r="I138" s="48">
        <v>250</v>
      </c>
    </row>
    <row r="139" spans="1:10" x14ac:dyDescent="0.3">
      <c r="A139" s="268" t="s">
        <v>377</v>
      </c>
      <c r="B139" s="269"/>
      <c r="C139" s="270"/>
      <c r="D139" s="79" t="s">
        <v>137</v>
      </c>
      <c r="E139" s="147">
        <v>1469.28</v>
      </c>
      <c r="F139" s="79">
        <v>1500</v>
      </c>
      <c r="G139" s="79">
        <v>1500</v>
      </c>
      <c r="H139" s="79">
        <v>1500</v>
      </c>
      <c r="I139" s="79">
        <v>1500</v>
      </c>
      <c r="J139" s="130" t="s">
        <v>56</v>
      </c>
    </row>
    <row r="140" spans="1:10" x14ac:dyDescent="0.3">
      <c r="A140" s="250" t="s">
        <v>57</v>
      </c>
      <c r="B140" s="251"/>
      <c r="C140" s="252"/>
      <c r="D140" s="27" t="s">
        <v>58</v>
      </c>
      <c r="E140" s="170">
        <v>1469.28</v>
      </c>
      <c r="F140" s="206">
        <v>1500</v>
      </c>
      <c r="G140" s="97">
        <v>1500</v>
      </c>
      <c r="H140" s="97">
        <v>1500</v>
      </c>
      <c r="I140" s="98">
        <v>1500</v>
      </c>
    </row>
    <row r="141" spans="1:10" x14ac:dyDescent="0.3">
      <c r="A141" s="253">
        <v>3</v>
      </c>
      <c r="B141" s="254"/>
      <c r="C141" s="255"/>
      <c r="D141" s="19" t="s">
        <v>78</v>
      </c>
      <c r="E141" s="171">
        <v>1469.28</v>
      </c>
      <c r="F141" s="207">
        <v>1500</v>
      </c>
      <c r="G141" s="47">
        <v>1500</v>
      </c>
      <c r="H141" s="47">
        <v>1500</v>
      </c>
      <c r="I141" s="48">
        <v>1500</v>
      </c>
    </row>
    <row r="142" spans="1:10" x14ac:dyDescent="0.3">
      <c r="A142" s="259">
        <v>32</v>
      </c>
      <c r="B142" s="260"/>
      <c r="C142" s="261"/>
      <c r="D142" s="19" t="s">
        <v>75</v>
      </c>
      <c r="E142" s="171">
        <v>1469.28</v>
      </c>
      <c r="F142" s="207">
        <v>1500</v>
      </c>
      <c r="G142" s="47">
        <v>1500</v>
      </c>
      <c r="H142" s="47">
        <v>1500</v>
      </c>
      <c r="I142" s="48">
        <v>1500</v>
      </c>
    </row>
    <row r="143" spans="1:10" x14ac:dyDescent="0.3">
      <c r="A143" s="268" t="s">
        <v>378</v>
      </c>
      <c r="B143" s="269"/>
      <c r="C143" s="270"/>
      <c r="D143" s="83" t="s">
        <v>379</v>
      </c>
      <c r="E143" s="147">
        <v>4375</v>
      </c>
      <c r="F143" s="79">
        <v>0</v>
      </c>
      <c r="G143" s="79">
        <v>5000</v>
      </c>
      <c r="H143" s="79">
        <v>5000</v>
      </c>
      <c r="I143" s="79">
        <v>5000</v>
      </c>
      <c r="J143" s="130" t="s">
        <v>56</v>
      </c>
    </row>
    <row r="144" spans="1:10" x14ac:dyDescent="0.3">
      <c r="A144" s="253" t="s">
        <v>57</v>
      </c>
      <c r="B144" s="254"/>
      <c r="C144" s="255"/>
      <c r="D144" s="19" t="s">
        <v>58</v>
      </c>
      <c r="E144" s="171">
        <v>4375</v>
      </c>
      <c r="F144" s="207">
        <v>0</v>
      </c>
      <c r="G144" s="207">
        <v>5000</v>
      </c>
      <c r="H144" s="207">
        <v>5000</v>
      </c>
      <c r="I144" s="207">
        <v>5000</v>
      </c>
    </row>
    <row r="145" spans="1:10" x14ac:dyDescent="0.3">
      <c r="A145" s="253">
        <v>3</v>
      </c>
      <c r="B145" s="254"/>
      <c r="C145" s="255"/>
      <c r="D145" s="19" t="s">
        <v>78</v>
      </c>
      <c r="E145" s="171">
        <v>4375</v>
      </c>
      <c r="F145" s="207">
        <v>0</v>
      </c>
      <c r="G145" s="207">
        <v>5000</v>
      </c>
      <c r="H145" s="207">
        <v>5000</v>
      </c>
      <c r="I145" s="207">
        <v>5000</v>
      </c>
    </row>
    <row r="146" spans="1:10" x14ac:dyDescent="0.3">
      <c r="A146" s="259">
        <v>32</v>
      </c>
      <c r="B146" s="260"/>
      <c r="C146" s="261"/>
      <c r="D146" s="19" t="s">
        <v>17</v>
      </c>
      <c r="E146" s="171">
        <v>4375</v>
      </c>
      <c r="F146" s="207">
        <v>0</v>
      </c>
      <c r="G146" s="207">
        <v>5000</v>
      </c>
      <c r="H146" s="207">
        <v>5000</v>
      </c>
      <c r="I146" s="207">
        <v>5000</v>
      </c>
    </row>
    <row r="147" spans="1:10" x14ac:dyDescent="0.3">
      <c r="A147" s="265" t="s">
        <v>138</v>
      </c>
      <c r="B147" s="266"/>
      <c r="C147" s="267"/>
      <c r="D147" s="76" t="s">
        <v>139</v>
      </c>
      <c r="E147" s="168">
        <v>11409.46</v>
      </c>
      <c r="F147" s="205">
        <v>17800</v>
      </c>
      <c r="G147" s="77">
        <f>G148+G152+G156+G160+G164+G168+G172+G176+G180+G185+G190+G195</f>
        <v>14800</v>
      </c>
      <c r="H147" s="77">
        <f t="shared" ref="H147:I147" si="9">H148+H152+H156+H160+H164+H168+H172+H176+H180+H185+H190+H195</f>
        <v>13800</v>
      </c>
      <c r="I147" s="77">
        <f t="shared" si="9"/>
        <v>13800</v>
      </c>
    </row>
    <row r="148" spans="1:10" x14ac:dyDescent="0.3">
      <c r="A148" s="262" t="s">
        <v>140</v>
      </c>
      <c r="B148" s="263"/>
      <c r="C148" s="264"/>
      <c r="D148" s="78" t="s">
        <v>141</v>
      </c>
      <c r="E148" s="169">
        <v>301.32</v>
      </c>
      <c r="F148" s="202">
        <v>400</v>
      </c>
      <c r="G148" s="202">
        <v>400</v>
      </c>
      <c r="H148" s="202">
        <v>400</v>
      </c>
      <c r="I148" s="202">
        <v>400</v>
      </c>
      <c r="J148" s="130" t="s">
        <v>56</v>
      </c>
    </row>
    <row r="149" spans="1:10" x14ac:dyDescent="0.3">
      <c r="A149" s="250" t="s">
        <v>57</v>
      </c>
      <c r="B149" s="251"/>
      <c r="C149" s="252"/>
      <c r="D149" s="27" t="s">
        <v>58</v>
      </c>
      <c r="E149" s="170">
        <v>301.32</v>
      </c>
      <c r="F149" s="206">
        <v>400</v>
      </c>
      <c r="G149" s="97">
        <v>400</v>
      </c>
      <c r="H149" s="97">
        <v>400</v>
      </c>
      <c r="I149" s="98">
        <v>400</v>
      </c>
    </row>
    <row r="150" spans="1:10" x14ac:dyDescent="0.3">
      <c r="A150" s="253">
        <v>3</v>
      </c>
      <c r="B150" s="254"/>
      <c r="C150" s="255"/>
      <c r="D150" s="19" t="s">
        <v>78</v>
      </c>
      <c r="E150" s="171">
        <v>301.32</v>
      </c>
      <c r="F150" s="207">
        <v>400</v>
      </c>
      <c r="G150" s="47">
        <v>400</v>
      </c>
      <c r="H150" s="47">
        <v>400</v>
      </c>
      <c r="I150" s="48">
        <v>400</v>
      </c>
    </row>
    <row r="151" spans="1:10" x14ac:dyDescent="0.3">
      <c r="A151" s="259">
        <v>32</v>
      </c>
      <c r="B151" s="260"/>
      <c r="C151" s="261"/>
      <c r="D151" s="19" t="s">
        <v>75</v>
      </c>
      <c r="E151" s="171">
        <v>301.32</v>
      </c>
      <c r="F151" s="207">
        <v>400</v>
      </c>
      <c r="G151" s="47">
        <v>400</v>
      </c>
      <c r="H151" s="47">
        <v>400</v>
      </c>
      <c r="I151" s="48">
        <v>400</v>
      </c>
    </row>
    <row r="152" spans="1:10" x14ac:dyDescent="0.3">
      <c r="A152" s="262" t="s">
        <v>142</v>
      </c>
      <c r="B152" s="263"/>
      <c r="C152" s="264"/>
      <c r="D152" s="78" t="s">
        <v>143</v>
      </c>
      <c r="E152" s="169">
        <v>287.5</v>
      </c>
      <c r="F152" s="202">
        <v>1000</v>
      </c>
      <c r="G152" s="202">
        <v>3000</v>
      </c>
      <c r="H152" s="79">
        <v>2000</v>
      </c>
      <c r="I152" s="80">
        <v>2000</v>
      </c>
      <c r="J152" s="130" t="s">
        <v>56</v>
      </c>
    </row>
    <row r="153" spans="1:10" x14ac:dyDescent="0.3">
      <c r="A153" s="250" t="s">
        <v>57</v>
      </c>
      <c r="B153" s="251"/>
      <c r="C153" s="252"/>
      <c r="D153" s="27" t="s">
        <v>58</v>
      </c>
      <c r="E153" s="170">
        <v>287.5</v>
      </c>
      <c r="F153" s="206">
        <v>1000</v>
      </c>
      <c r="G153" s="97">
        <v>3000</v>
      </c>
      <c r="H153" s="97">
        <v>2000</v>
      </c>
      <c r="I153" s="98">
        <v>2000</v>
      </c>
    </row>
    <row r="154" spans="1:10" x14ac:dyDescent="0.3">
      <c r="A154" s="253">
        <v>3</v>
      </c>
      <c r="B154" s="254"/>
      <c r="C154" s="255"/>
      <c r="D154" s="19" t="s">
        <v>78</v>
      </c>
      <c r="E154" s="171">
        <v>287.5</v>
      </c>
      <c r="F154" s="207">
        <v>1000</v>
      </c>
      <c r="G154" s="47">
        <v>3000</v>
      </c>
      <c r="H154" s="47">
        <v>2000</v>
      </c>
      <c r="I154" s="48">
        <v>2000</v>
      </c>
    </row>
    <row r="155" spans="1:10" x14ac:dyDescent="0.3">
      <c r="A155" s="259">
        <v>32</v>
      </c>
      <c r="B155" s="260"/>
      <c r="C155" s="261"/>
      <c r="D155" s="19" t="s">
        <v>75</v>
      </c>
      <c r="E155" s="171">
        <v>287.5</v>
      </c>
      <c r="F155" s="207">
        <v>1000</v>
      </c>
      <c r="G155" s="47">
        <v>3000</v>
      </c>
      <c r="H155" s="47">
        <v>2000</v>
      </c>
      <c r="I155" s="48">
        <v>2000</v>
      </c>
    </row>
    <row r="156" spans="1:10" x14ac:dyDescent="0.3">
      <c r="A156" s="262" t="s">
        <v>144</v>
      </c>
      <c r="B156" s="263"/>
      <c r="C156" s="264"/>
      <c r="D156" s="78" t="s">
        <v>145</v>
      </c>
      <c r="E156" s="169">
        <v>222.11</v>
      </c>
      <c r="F156" s="202">
        <v>400</v>
      </c>
      <c r="G156" s="202">
        <v>400</v>
      </c>
      <c r="H156" s="202">
        <v>400</v>
      </c>
      <c r="I156" s="202">
        <v>400</v>
      </c>
      <c r="J156" s="130" t="s">
        <v>56</v>
      </c>
    </row>
    <row r="157" spans="1:10" x14ac:dyDescent="0.3">
      <c r="A157" s="250" t="s">
        <v>57</v>
      </c>
      <c r="B157" s="251"/>
      <c r="C157" s="252"/>
      <c r="D157" s="27" t="s">
        <v>58</v>
      </c>
      <c r="E157" s="170">
        <v>222.11</v>
      </c>
      <c r="F157" s="206">
        <v>400</v>
      </c>
      <c r="G157" s="97">
        <v>400</v>
      </c>
      <c r="H157" s="97">
        <v>400</v>
      </c>
      <c r="I157" s="98">
        <v>400</v>
      </c>
    </row>
    <row r="158" spans="1:10" x14ac:dyDescent="0.3">
      <c r="A158" s="253">
        <v>3</v>
      </c>
      <c r="B158" s="254"/>
      <c r="C158" s="255"/>
      <c r="D158" s="19" t="s">
        <v>78</v>
      </c>
      <c r="E158" s="171">
        <v>222.11</v>
      </c>
      <c r="F158" s="207">
        <v>400</v>
      </c>
      <c r="G158" s="47">
        <v>400</v>
      </c>
      <c r="H158" s="47">
        <v>400</v>
      </c>
      <c r="I158" s="48">
        <v>400</v>
      </c>
    </row>
    <row r="159" spans="1:10" x14ac:dyDescent="0.3">
      <c r="A159" s="259">
        <v>32</v>
      </c>
      <c r="B159" s="260"/>
      <c r="C159" s="261"/>
      <c r="D159" s="19" t="s">
        <v>75</v>
      </c>
      <c r="E159" s="171">
        <v>222.11</v>
      </c>
      <c r="F159" s="207">
        <v>400</v>
      </c>
      <c r="G159" s="47">
        <v>400</v>
      </c>
      <c r="H159" s="47">
        <v>400</v>
      </c>
      <c r="I159" s="48">
        <v>400</v>
      </c>
    </row>
    <row r="160" spans="1:10" ht="26.4" x14ac:dyDescent="0.3">
      <c r="A160" s="262" t="s">
        <v>146</v>
      </c>
      <c r="B160" s="263"/>
      <c r="C160" s="264"/>
      <c r="D160" s="78" t="s">
        <v>147</v>
      </c>
      <c r="E160" s="169">
        <v>1948.04</v>
      </c>
      <c r="F160" s="202">
        <v>1000</v>
      </c>
      <c r="G160" s="202">
        <v>2000</v>
      </c>
      <c r="H160" s="202">
        <v>2000</v>
      </c>
      <c r="I160" s="202">
        <v>2000</v>
      </c>
      <c r="J160" s="130" t="s">
        <v>117</v>
      </c>
    </row>
    <row r="161" spans="1:10" x14ac:dyDescent="0.3">
      <c r="A161" s="250" t="s">
        <v>57</v>
      </c>
      <c r="B161" s="251"/>
      <c r="C161" s="252"/>
      <c r="D161" s="27" t="s">
        <v>58</v>
      </c>
      <c r="E161" s="170">
        <v>1948.04</v>
      </c>
      <c r="F161" s="206">
        <v>1000</v>
      </c>
      <c r="G161" s="97">
        <v>2000</v>
      </c>
      <c r="H161" s="97">
        <v>2000</v>
      </c>
      <c r="I161" s="98">
        <v>2000</v>
      </c>
    </row>
    <row r="162" spans="1:10" x14ac:dyDescent="0.3">
      <c r="A162" s="253">
        <v>3</v>
      </c>
      <c r="B162" s="254"/>
      <c r="C162" s="255"/>
      <c r="D162" s="19" t="s">
        <v>78</v>
      </c>
      <c r="E162" s="171">
        <v>1948.04</v>
      </c>
      <c r="F162" s="207">
        <v>1000</v>
      </c>
      <c r="G162" s="47">
        <v>2000</v>
      </c>
      <c r="H162" s="47">
        <v>2000</v>
      </c>
      <c r="I162" s="48">
        <v>2000</v>
      </c>
    </row>
    <row r="163" spans="1:10" x14ac:dyDescent="0.3">
      <c r="A163" s="259">
        <v>32</v>
      </c>
      <c r="B163" s="260"/>
      <c r="C163" s="261"/>
      <c r="D163" s="19" t="s">
        <v>75</v>
      </c>
      <c r="E163" s="171">
        <v>1948.04</v>
      </c>
      <c r="F163" s="207">
        <v>1000</v>
      </c>
      <c r="G163" s="47">
        <v>2000</v>
      </c>
      <c r="H163" s="47">
        <v>2000</v>
      </c>
      <c r="I163" s="48">
        <v>2000</v>
      </c>
    </row>
    <row r="164" spans="1:10" x14ac:dyDescent="0.3">
      <c r="A164" s="262" t="s">
        <v>148</v>
      </c>
      <c r="B164" s="263"/>
      <c r="C164" s="264"/>
      <c r="D164" s="78" t="s">
        <v>341</v>
      </c>
      <c r="E164" s="169">
        <v>825.74</v>
      </c>
      <c r="F164" s="202">
        <v>2000</v>
      </c>
      <c r="G164" s="79">
        <v>1000</v>
      </c>
      <c r="H164" s="79">
        <v>1000</v>
      </c>
      <c r="I164" s="79">
        <v>1000</v>
      </c>
      <c r="J164" s="130" t="s">
        <v>56</v>
      </c>
    </row>
    <row r="165" spans="1:10" x14ac:dyDescent="0.3">
      <c r="A165" s="250" t="s">
        <v>57</v>
      </c>
      <c r="B165" s="251"/>
      <c r="C165" s="252"/>
      <c r="D165" s="27" t="s">
        <v>58</v>
      </c>
      <c r="E165" s="170">
        <v>825.74</v>
      </c>
      <c r="F165" s="206">
        <v>2000</v>
      </c>
      <c r="G165" s="97">
        <v>1000</v>
      </c>
      <c r="H165" s="97">
        <v>1000</v>
      </c>
      <c r="I165" s="97">
        <v>1000</v>
      </c>
    </row>
    <row r="166" spans="1:10" x14ac:dyDescent="0.3">
      <c r="A166" s="253">
        <v>3</v>
      </c>
      <c r="B166" s="254"/>
      <c r="C166" s="255"/>
      <c r="D166" s="19" t="s">
        <v>78</v>
      </c>
      <c r="E166" s="171">
        <v>825.74</v>
      </c>
      <c r="F166" s="207">
        <v>2000</v>
      </c>
      <c r="G166" s="47">
        <v>1000</v>
      </c>
      <c r="H166" s="47">
        <v>1000</v>
      </c>
      <c r="I166" s="47">
        <v>1000</v>
      </c>
    </row>
    <row r="167" spans="1:10" x14ac:dyDescent="0.3">
      <c r="A167" s="259">
        <v>32</v>
      </c>
      <c r="B167" s="260"/>
      <c r="C167" s="261"/>
      <c r="D167" s="19" t="s">
        <v>17</v>
      </c>
      <c r="E167" s="171">
        <v>825.74</v>
      </c>
      <c r="F167" s="207">
        <v>2000</v>
      </c>
      <c r="G167" s="47">
        <v>1000</v>
      </c>
      <c r="H167" s="47">
        <v>1000</v>
      </c>
      <c r="I167" s="47">
        <v>1000</v>
      </c>
    </row>
    <row r="168" spans="1:10" x14ac:dyDescent="0.3">
      <c r="A168" s="262" t="s">
        <v>149</v>
      </c>
      <c r="B168" s="263"/>
      <c r="C168" s="264"/>
      <c r="D168" s="78" t="s">
        <v>150</v>
      </c>
      <c r="E168" s="169">
        <v>0</v>
      </c>
      <c r="F168" s="202">
        <v>1000</v>
      </c>
      <c r="G168" s="202">
        <v>1000</v>
      </c>
      <c r="H168" s="202">
        <v>1000</v>
      </c>
      <c r="I168" s="202">
        <v>1000</v>
      </c>
      <c r="J168" s="130" t="s">
        <v>94</v>
      </c>
    </row>
    <row r="169" spans="1:10" x14ac:dyDescent="0.3">
      <c r="A169" s="250" t="s">
        <v>57</v>
      </c>
      <c r="B169" s="251"/>
      <c r="C169" s="252"/>
      <c r="D169" s="27" t="s">
        <v>58</v>
      </c>
      <c r="E169" s="170">
        <v>0</v>
      </c>
      <c r="F169" s="206">
        <v>1000</v>
      </c>
      <c r="G169" s="97">
        <v>1000</v>
      </c>
      <c r="H169" s="97">
        <v>1000</v>
      </c>
      <c r="I169" s="98">
        <v>1000</v>
      </c>
    </row>
    <row r="170" spans="1:10" x14ac:dyDescent="0.3">
      <c r="A170" s="253">
        <v>3</v>
      </c>
      <c r="B170" s="254"/>
      <c r="C170" s="255"/>
      <c r="D170" s="19" t="s">
        <v>78</v>
      </c>
      <c r="E170" s="171">
        <v>0</v>
      </c>
      <c r="F170" s="207">
        <v>1000</v>
      </c>
      <c r="G170" s="47">
        <v>1000</v>
      </c>
      <c r="H170" s="47">
        <v>1000</v>
      </c>
      <c r="I170" s="48">
        <v>1000</v>
      </c>
    </row>
    <row r="171" spans="1:10" x14ac:dyDescent="0.3">
      <c r="A171" s="259">
        <v>32</v>
      </c>
      <c r="B171" s="260"/>
      <c r="C171" s="261"/>
      <c r="D171" s="19" t="s">
        <v>75</v>
      </c>
      <c r="E171" s="171">
        <v>0</v>
      </c>
      <c r="F171" s="207">
        <v>1000</v>
      </c>
      <c r="G171" s="47">
        <v>1000</v>
      </c>
      <c r="H171" s="47">
        <v>1000</v>
      </c>
      <c r="I171" s="48">
        <v>1000</v>
      </c>
    </row>
    <row r="172" spans="1:10" x14ac:dyDescent="0.3">
      <c r="A172" s="262" t="s">
        <v>151</v>
      </c>
      <c r="B172" s="263"/>
      <c r="C172" s="264"/>
      <c r="D172" s="78" t="s">
        <v>152</v>
      </c>
      <c r="E172" s="169">
        <v>693.5</v>
      </c>
      <c r="F172" s="202">
        <v>3000</v>
      </c>
      <c r="G172" s="79">
        <v>1000</v>
      </c>
      <c r="H172" s="79">
        <v>1000</v>
      </c>
      <c r="I172" s="79">
        <v>1000</v>
      </c>
      <c r="J172" s="130" t="s">
        <v>94</v>
      </c>
    </row>
    <row r="173" spans="1:10" x14ac:dyDescent="0.3">
      <c r="A173" s="250" t="s">
        <v>57</v>
      </c>
      <c r="B173" s="251"/>
      <c r="C173" s="252"/>
      <c r="D173" s="27" t="s">
        <v>58</v>
      </c>
      <c r="E173" s="170">
        <v>693.5</v>
      </c>
      <c r="F173" s="206">
        <v>3000</v>
      </c>
      <c r="G173" s="97">
        <v>1000</v>
      </c>
      <c r="H173" s="97">
        <v>1000</v>
      </c>
      <c r="I173" s="97">
        <v>1000</v>
      </c>
    </row>
    <row r="174" spans="1:10" x14ac:dyDescent="0.3">
      <c r="A174" s="253">
        <v>3</v>
      </c>
      <c r="B174" s="254"/>
      <c r="C174" s="255"/>
      <c r="D174" s="19" t="s">
        <v>78</v>
      </c>
      <c r="E174" s="171">
        <v>693.5</v>
      </c>
      <c r="F174" s="207">
        <v>3000</v>
      </c>
      <c r="G174" s="47">
        <v>1000</v>
      </c>
      <c r="H174" s="47">
        <v>1000</v>
      </c>
      <c r="I174" s="47">
        <v>1000</v>
      </c>
    </row>
    <row r="175" spans="1:10" x14ac:dyDescent="0.3">
      <c r="A175" s="259">
        <v>32</v>
      </c>
      <c r="B175" s="260"/>
      <c r="C175" s="261"/>
      <c r="D175" s="19" t="s">
        <v>75</v>
      </c>
      <c r="E175" s="171">
        <v>693.5</v>
      </c>
      <c r="F175" s="207">
        <v>3000</v>
      </c>
      <c r="G175" s="47">
        <v>1000</v>
      </c>
      <c r="H175" s="47">
        <v>1000</v>
      </c>
      <c r="I175" s="47">
        <v>1000</v>
      </c>
    </row>
    <row r="176" spans="1:10" x14ac:dyDescent="0.3">
      <c r="A176" s="268" t="s">
        <v>153</v>
      </c>
      <c r="B176" s="269"/>
      <c r="C176" s="270"/>
      <c r="D176" s="79" t="s">
        <v>154</v>
      </c>
      <c r="E176" s="147">
        <v>200</v>
      </c>
      <c r="F176" s="79">
        <v>500</v>
      </c>
      <c r="G176" s="79">
        <v>500</v>
      </c>
      <c r="H176" s="79">
        <v>500</v>
      </c>
      <c r="I176" s="79">
        <v>500</v>
      </c>
      <c r="J176" s="130" t="s">
        <v>94</v>
      </c>
    </row>
    <row r="177" spans="1:10" x14ac:dyDescent="0.3">
      <c r="A177" s="250" t="s">
        <v>57</v>
      </c>
      <c r="B177" s="251"/>
      <c r="C177" s="252"/>
      <c r="D177" s="19" t="s">
        <v>106</v>
      </c>
      <c r="E177" s="171">
        <v>200</v>
      </c>
      <c r="F177" s="207">
        <v>500</v>
      </c>
      <c r="G177" s="97">
        <v>500</v>
      </c>
      <c r="H177" s="97">
        <v>500</v>
      </c>
      <c r="I177" s="97">
        <v>500</v>
      </c>
    </row>
    <row r="178" spans="1:10" x14ac:dyDescent="0.3">
      <c r="A178" s="253">
        <v>3</v>
      </c>
      <c r="B178" s="254"/>
      <c r="C178" s="255"/>
      <c r="D178" s="19" t="s">
        <v>78</v>
      </c>
      <c r="E178" s="171">
        <v>200</v>
      </c>
      <c r="F178" s="207">
        <v>500</v>
      </c>
      <c r="G178" s="47">
        <v>500</v>
      </c>
      <c r="H178" s="47">
        <v>500</v>
      </c>
      <c r="I178" s="47">
        <v>500</v>
      </c>
    </row>
    <row r="179" spans="1:10" x14ac:dyDescent="0.3">
      <c r="A179" s="259">
        <v>32</v>
      </c>
      <c r="B179" s="260"/>
      <c r="C179" s="261"/>
      <c r="D179" s="19" t="s">
        <v>75</v>
      </c>
      <c r="E179" s="171">
        <v>200</v>
      </c>
      <c r="F179" s="207">
        <v>500</v>
      </c>
      <c r="G179" s="47">
        <v>500</v>
      </c>
      <c r="H179" s="47">
        <v>500</v>
      </c>
      <c r="I179" s="47">
        <v>500</v>
      </c>
    </row>
    <row r="180" spans="1:10" ht="14.4" customHeight="1" x14ac:dyDescent="0.3">
      <c r="A180" s="290" t="s">
        <v>380</v>
      </c>
      <c r="B180" s="290"/>
      <c r="C180" s="291"/>
      <c r="D180" s="213" t="s">
        <v>381</v>
      </c>
      <c r="E180" s="169">
        <v>6931.25</v>
      </c>
      <c r="F180" s="202"/>
      <c r="G180" s="202">
        <v>5000</v>
      </c>
      <c r="H180" s="169">
        <v>5000</v>
      </c>
      <c r="I180" s="169">
        <v>5000</v>
      </c>
      <c r="J180" s="130" t="s">
        <v>56</v>
      </c>
    </row>
    <row r="181" spans="1:10" x14ac:dyDescent="0.3">
      <c r="A181" s="250" t="s">
        <v>57</v>
      </c>
      <c r="B181" s="251"/>
      <c r="C181" s="252"/>
      <c r="D181" s="27" t="s">
        <v>58</v>
      </c>
      <c r="E181" s="171">
        <v>3031.25</v>
      </c>
      <c r="F181" s="207"/>
      <c r="G181" s="47">
        <v>5000</v>
      </c>
      <c r="H181" s="47">
        <v>5000</v>
      </c>
      <c r="I181" s="47">
        <v>5000</v>
      </c>
    </row>
    <row r="182" spans="1:10" x14ac:dyDescent="0.3">
      <c r="A182" s="250" t="s">
        <v>86</v>
      </c>
      <c r="B182" s="251"/>
      <c r="C182" s="252"/>
      <c r="D182" s="27" t="s">
        <v>207</v>
      </c>
      <c r="E182" s="171">
        <v>3900</v>
      </c>
      <c r="F182" s="207"/>
      <c r="G182" s="47">
        <v>0</v>
      </c>
      <c r="H182" s="47">
        <v>0</v>
      </c>
      <c r="I182" s="47">
        <v>0</v>
      </c>
    </row>
    <row r="183" spans="1:10" ht="26.4" x14ac:dyDescent="0.3">
      <c r="A183" s="253">
        <v>4</v>
      </c>
      <c r="B183" s="254"/>
      <c r="C183" s="255"/>
      <c r="D183" s="19" t="s">
        <v>206</v>
      </c>
      <c r="E183" s="171">
        <v>6931.25</v>
      </c>
      <c r="F183" s="207"/>
      <c r="G183" s="47">
        <v>5000</v>
      </c>
      <c r="H183" s="47">
        <v>5000</v>
      </c>
      <c r="I183" s="47">
        <v>5000</v>
      </c>
    </row>
    <row r="184" spans="1:10" ht="26.4" x14ac:dyDescent="0.3">
      <c r="A184" s="259">
        <v>42</v>
      </c>
      <c r="B184" s="260"/>
      <c r="C184" s="261"/>
      <c r="D184" s="19" t="s">
        <v>10</v>
      </c>
      <c r="E184" s="171">
        <v>6931.25</v>
      </c>
      <c r="F184" s="207"/>
      <c r="G184" s="47">
        <v>5000</v>
      </c>
      <c r="H184" s="47">
        <v>5000</v>
      </c>
      <c r="I184" s="47">
        <v>5000</v>
      </c>
    </row>
    <row r="185" spans="1:10" ht="35.4" customHeight="1" x14ac:dyDescent="0.3">
      <c r="A185" s="292" t="s">
        <v>380</v>
      </c>
      <c r="B185" s="292"/>
      <c r="C185" s="293"/>
      <c r="D185" s="220" t="s">
        <v>395</v>
      </c>
      <c r="E185" s="202"/>
      <c r="F185" s="202">
        <v>5500</v>
      </c>
      <c r="G185" s="202">
        <v>0</v>
      </c>
      <c r="H185" s="202">
        <v>0</v>
      </c>
      <c r="I185" s="202">
        <v>0</v>
      </c>
    </row>
    <row r="186" spans="1:10" ht="15" customHeight="1" x14ac:dyDescent="0.3">
      <c r="A186" s="250" t="s">
        <v>57</v>
      </c>
      <c r="B186" s="251"/>
      <c r="C186" s="252"/>
      <c r="D186" s="27" t="s">
        <v>58</v>
      </c>
      <c r="E186" s="171"/>
      <c r="F186" s="207">
        <v>800</v>
      </c>
      <c r="G186" s="47">
        <v>0</v>
      </c>
      <c r="H186" s="47">
        <v>0</v>
      </c>
      <c r="I186" s="47">
        <v>0</v>
      </c>
    </row>
    <row r="187" spans="1:10" ht="15" customHeight="1" x14ac:dyDescent="0.3">
      <c r="A187" s="250" t="s">
        <v>86</v>
      </c>
      <c r="B187" s="251"/>
      <c r="C187" s="252"/>
      <c r="D187" s="27" t="s">
        <v>207</v>
      </c>
      <c r="E187" s="171"/>
      <c r="F187" s="207">
        <v>4700</v>
      </c>
      <c r="G187" s="47">
        <v>0</v>
      </c>
      <c r="H187" s="47">
        <v>0</v>
      </c>
      <c r="I187" s="47">
        <v>0</v>
      </c>
    </row>
    <row r="188" spans="1:10" ht="15" customHeight="1" x14ac:dyDescent="0.3">
      <c r="A188" s="217">
        <v>3</v>
      </c>
      <c r="B188" s="218"/>
      <c r="C188" s="219"/>
      <c r="D188" s="19" t="s">
        <v>7</v>
      </c>
      <c r="E188" s="171"/>
      <c r="F188" s="207">
        <v>5500</v>
      </c>
      <c r="G188" s="47">
        <v>0</v>
      </c>
      <c r="H188" s="47">
        <v>0</v>
      </c>
      <c r="I188" s="47">
        <v>0</v>
      </c>
    </row>
    <row r="189" spans="1:10" x14ac:dyDescent="0.3">
      <c r="A189" s="259">
        <v>32</v>
      </c>
      <c r="B189" s="260"/>
      <c r="C189" s="261"/>
      <c r="D189" s="19" t="s">
        <v>396</v>
      </c>
      <c r="E189" s="171"/>
      <c r="F189" s="207">
        <v>5500</v>
      </c>
      <c r="G189" s="47">
        <v>0</v>
      </c>
      <c r="H189" s="47">
        <v>0</v>
      </c>
      <c r="I189" s="47">
        <v>0</v>
      </c>
    </row>
    <row r="190" spans="1:10" ht="26.4" x14ac:dyDescent="0.3">
      <c r="A190" s="292" t="s">
        <v>397</v>
      </c>
      <c r="B190" s="292"/>
      <c r="C190" s="293"/>
      <c r="D190" s="220" t="s">
        <v>398</v>
      </c>
      <c r="E190" s="202">
        <v>0</v>
      </c>
      <c r="F190" s="202">
        <v>2500</v>
      </c>
      <c r="G190" s="202">
        <v>0</v>
      </c>
      <c r="H190" s="202">
        <v>0</v>
      </c>
      <c r="I190" s="202">
        <v>0</v>
      </c>
    </row>
    <row r="191" spans="1:10" x14ac:dyDescent="0.3">
      <c r="A191" s="250" t="s">
        <v>57</v>
      </c>
      <c r="B191" s="251"/>
      <c r="C191" s="252"/>
      <c r="D191" s="19" t="s">
        <v>58</v>
      </c>
      <c r="E191" s="171"/>
      <c r="F191" s="207">
        <v>2500</v>
      </c>
      <c r="G191" s="47">
        <v>0</v>
      </c>
      <c r="H191" s="47">
        <v>0</v>
      </c>
      <c r="I191" s="47">
        <v>0</v>
      </c>
    </row>
    <row r="192" spans="1:10" x14ac:dyDescent="0.3">
      <c r="A192" s="250" t="s">
        <v>86</v>
      </c>
      <c r="B192" s="251"/>
      <c r="C192" s="252"/>
      <c r="D192" s="19" t="s">
        <v>207</v>
      </c>
      <c r="E192" s="171"/>
      <c r="F192" s="207">
        <v>2500</v>
      </c>
      <c r="G192" s="47">
        <v>0</v>
      </c>
      <c r="H192" s="47">
        <v>0</v>
      </c>
      <c r="I192" s="47">
        <v>0</v>
      </c>
    </row>
    <row r="193" spans="1:10" x14ac:dyDescent="0.3">
      <c r="A193" s="250">
        <v>3</v>
      </c>
      <c r="B193" s="251"/>
      <c r="C193" s="252"/>
      <c r="D193" s="19" t="s">
        <v>78</v>
      </c>
      <c r="E193" s="171"/>
      <c r="F193" s="207">
        <v>2500</v>
      </c>
      <c r="G193" s="47">
        <v>0</v>
      </c>
      <c r="H193" s="47">
        <v>0</v>
      </c>
      <c r="I193" s="47">
        <v>0</v>
      </c>
    </row>
    <row r="194" spans="1:10" x14ac:dyDescent="0.3">
      <c r="A194" s="259">
        <v>32</v>
      </c>
      <c r="B194" s="260"/>
      <c r="C194" s="261"/>
      <c r="D194" s="19" t="s">
        <v>396</v>
      </c>
      <c r="E194" s="171"/>
      <c r="F194" s="207">
        <v>2500</v>
      </c>
      <c r="G194" s="47">
        <v>0</v>
      </c>
      <c r="H194" s="47">
        <v>0</v>
      </c>
      <c r="I194" s="47">
        <v>0</v>
      </c>
    </row>
    <row r="195" spans="1:10" x14ac:dyDescent="0.3">
      <c r="A195" s="292" t="s">
        <v>399</v>
      </c>
      <c r="B195" s="292"/>
      <c r="C195" s="293"/>
      <c r="D195" s="220" t="s">
        <v>400</v>
      </c>
      <c r="E195" s="202"/>
      <c r="F195" s="202">
        <v>500</v>
      </c>
      <c r="G195" s="202">
        <v>500</v>
      </c>
      <c r="H195" s="202">
        <v>500</v>
      </c>
      <c r="I195" s="202">
        <v>500</v>
      </c>
      <c r="J195" s="130" t="s">
        <v>56</v>
      </c>
    </row>
    <row r="196" spans="1:10" x14ac:dyDescent="0.3">
      <c r="A196" s="250" t="s">
        <v>57</v>
      </c>
      <c r="B196" s="251"/>
      <c r="C196" s="252"/>
      <c r="D196" s="27" t="s">
        <v>58</v>
      </c>
      <c r="E196" s="171"/>
      <c r="F196" s="207">
        <v>500</v>
      </c>
      <c r="G196" s="47">
        <v>500</v>
      </c>
      <c r="H196" s="47">
        <v>500</v>
      </c>
      <c r="I196" s="47">
        <v>500</v>
      </c>
    </row>
    <row r="197" spans="1:10" x14ac:dyDescent="0.3">
      <c r="A197" s="253">
        <v>3</v>
      </c>
      <c r="B197" s="254"/>
      <c r="C197" s="255"/>
      <c r="D197" s="19" t="s">
        <v>7</v>
      </c>
      <c r="E197" s="171"/>
      <c r="F197" s="207">
        <v>500</v>
      </c>
      <c r="G197" s="47">
        <v>500</v>
      </c>
      <c r="H197" s="47">
        <v>500</v>
      </c>
      <c r="I197" s="47">
        <v>500</v>
      </c>
    </row>
    <row r="198" spans="1:10" x14ac:dyDescent="0.3">
      <c r="A198" s="259">
        <v>32</v>
      </c>
      <c r="B198" s="260"/>
      <c r="C198" s="261"/>
      <c r="D198" s="19" t="s">
        <v>396</v>
      </c>
      <c r="E198" s="171"/>
      <c r="F198" s="207">
        <v>500</v>
      </c>
      <c r="G198" s="47">
        <v>500</v>
      </c>
      <c r="H198" s="47">
        <v>500</v>
      </c>
      <c r="I198" s="47">
        <v>500</v>
      </c>
    </row>
    <row r="199" spans="1:10" x14ac:dyDescent="0.3">
      <c r="A199" s="265" t="s">
        <v>155</v>
      </c>
      <c r="B199" s="266"/>
      <c r="C199" s="267"/>
      <c r="D199" s="76" t="s">
        <v>156</v>
      </c>
      <c r="E199" s="168">
        <v>1025.74</v>
      </c>
      <c r="F199" s="205">
        <v>16400</v>
      </c>
      <c r="G199" s="77">
        <f>G200+G204+G208</f>
        <v>1400</v>
      </c>
      <c r="H199" s="77">
        <f t="shared" ref="H199:I199" si="10">H200+H204+H208</f>
        <v>1400</v>
      </c>
      <c r="I199" s="77">
        <f t="shared" si="10"/>
        <v>1400</v>
      </c>
    </row>
    <row r="200" spans="1:10" ht="26.4" x14ac:dyDescent="0.3">
      <c r="A200" s="262" t="s">
        <v>157</v>
      </c>
      <c r="B200" s="263"/>
      <c r="C200" s="264"/>
      <c r="D200" s="78" t="s">
        <v>158</v>
      </c>
      <c r="E200" s="169">
        <v>494.46</v>
      </c>
      <c r="F200" s="202">
        <v>1000</v>
      </c>
      <c r="G200" s="202">
        <v>600</v>
      </c>
      <c r="H200" s="202">
        <v>600</v>
      </c>
      <c r="I200" s="202">
        <v>600</v>
      </c>
      <c r="J200" s="130" t="s">
        <v>56</v>
      </c>
    </row>
    <row r="201" spans="1:10" x14ac:dyDescent="0.3">
      <c r="A201" s="250" t="s">
        <v>57</v>
      </c>
      <c r="B201" s="251"/>
      <c r="C201" s="252"/>
      <c r="D201" s="27" t="s">
        <v>58</v>
      </c>
      <c r="E201" s="170">
        <v>494.46</v>
      </c>
      <c r="F201" s="206">
        <v>1000</v>
      </c>
      <c r="G201" s="97">
        <v>600</v>
      </c>
      <c r="H201" s="97">
        <v>600</v>
      </c>
      <c r="I201" s="98">
        <v>600</v>
      </c>
    </row>
    <row r="202" spans="1:10" x14ac:dyDescent="0.3">
      <c r="A202" s="253">
        <v>3</v>
      </c>
      <c r="B202" s="254"/>
      <c r="C202" s="255"/>
      <c r="D202" s="19" t="s">
        <v>78</v>
      </c>
      <c r="E202" s="171">
        <v>494.46</v>
      </c>
      <c r="F202" s="207">
        <v>1000</v>
      </c>
      <c r="G202" s="47">
        <v>600</v>
      </c>
      <c r="H202" s="47">
        <v>600</v>
      </c>
      <c r="I202" s="48">
        <v>600</v>
      </c>
    </row>
    <row r="203" spans="1:10" x14ac:dyDescent="0.3">
      <c r="A203" s="259">
        <v>34</v>
      </c>
      <c r="B203" s="260"/>
      <c r="C203" s="261"/>
      <c r="D203" s="19" t="s">
        <v>156</v>
      </c>
      <c r="E203" s="171">
        <v>494.46</v>
      </c>
      <c r="F203" s="207">
        <v>1000</v>
      </c>
      <c r="G203" s="47">
        <v>600</v>
      </c>
      <c r="H203" s="47">
        <v>600</v>
      </c>
      <c r="I203" s="48">
        <v>600</v>
      </c>
    </row>
    <row r="204" spans="1:10" ht="26.4" x14ac:dyDescent="0.3">
      <c r="A204" s="262" t="s">
        <v>159</v>
      </c>
      <c r="B204" s="263"/>
      <c r="C204" s="264"/>
      <c r="D204" s="78" t="s">
        <v>160</v>
      </c>
      <c r="E204" s="169">
        <v>531.28</v>
      </c>
      <c r="F204" s="202">
        <v>800</v>
      </c>
      <c r="G204" s="202">
        <v>800</v>
      </c>
      <c r="H204" s="202">
        <v>800</v>
      </c>
      <c r="I204" s="202">
        <v>800</v>
      </c>
      <c r="J204" s="130" t="s">
        <v>56</v>
      </c>
    </row>
    <row r="205" spans="1:10" x14ac:dyDescent="0.3">
      <c r="A205" s="250" t="s">
        <v>57</v>
      </c>
      <c r="B205" s="251"/>
      <c r="C205" s="252"/>
      <c r="D205" s="27" t="s">
        <v>58</v>
      </c>
      <c r="E205" s="170">
        <v>531.28</v>
      </c>
      <c r="F205" s="206">
        <v>800</v>
      </c>
      <c r="G205" s="97">
        <v>800</v>
      </c>
      <c r="H205" s="97">
        <v>800</v>
      </c>
      <c r="I205" s="98">
        <v>800</v>
      </c>
    </row>
    <row r="206" spans="1:10" x14ac:dyDescent="0.3">
      <c r="A206" s="253">
        <v>3</v>
      </c>
      <c r="B206" s="254"/>
      <c r="C206" s="255"/>
      <c r="D206" s="19" t="s">
        <v>78</v>
      </c>
      <c r="E206" s="171">
        <v>531.28</v>
      </c>
      <c r="F206" s="207">
        <v>800</v>
      </c>
      <c r="G206" s="47">
        <v>800</v>
      </c>
      <c r="H206" s="47">
        <v>800</v>
      </c>
      <c r="I206" s="48">
        <v>800</v>
      </c>
    </row>
    <row r="207" spans="1:10" x14ac:dyDescent="0.3">
      <c r="A207" s="259">
        <v>34</v>
      </c>
      <c r="B207" s="260"/>
      <c r="C207" s="261"/>
      <c r="D207" s="19" t="s">
        <v>156</v>
      </c>
      <c r="E207" s="171">
        <v>531.28</v>
      </c>
      <c r="F207" s="207">
        <v>800</v>
      </c>
      <c r="G207" s="47">
        <v>800</v>
      </c>
      <c r="H207" s="47">
        <v>800</v>
      </c>
      <c r="I207" s="48">
        <v>800</v>
      </c>
    </row>
    <row r="208" spans="1:10" x14ac:dyDescent="0.3">
      <c r="A208" s="268" t="s">
        <v>333</v>
      </c>
      <c r="B208" s="269"/>
      <c r="C208" s="270"/>
      <c r="D208" s="83" t="s">
        <v>334</v>
      </c>
      <c r="E208" s="147">
        <v>0</v>
      </c>
      <c r="F208" s="79">
        <v>17500</v>
      </c>
      <c r="G208" s="79">
        <v>0</v>
      </c>
      <c r="H208" s="79">
        <v>0</v>
      </c>
      <c r="I208" s="79">
        <v>0</v>
      </c>
      <c r="J208" s="130" t="s">
        <v>56</v>
      </c>
    </row>
    <row r="209" spans="1:10" x14ac:dyDescent="0.3">
      <c r="A209" s="250" t="s">
        <v>57</v>
      </c>
      <c r="B209" s="251"/>
      <c r="C209" s="252"/>
      <c r="D209" s="27" t="s">
        <v>58</v>
      </c>
      <c r="E209" s="170">
        <v>0</v>
      </c>
      <c r="F209" s="206">
        <v>8815</v>
      </c>
      <c r="G209" s="47">
        <v>0</v>
      </c>
      <c r="H209" s="47">
        <v>0</v>
      </c>
      <c r="I209" s="47">
        <v>0</v>
      </c>
    </row>
    <row r="210" spans="1:10" x14ac:dyDescent="0.3">
      <c r="A210" s="250" t="s">
        <v>86</v>
      </c>
      <c r="B210" s="251"/>
      <c r="C210" s="252"/>
      <c r="D210" s="27" t="s">
        <v>207</v>
      </c>
      <c r="E210" s="170">
        <v>0</v>
      </c>
      <c r="F210" s="206">
        <v>8685</v>
      </c>
      <c r="G210" s="47">
        <v>0</v>
      </c>
      <c r="H210" s="47">
        <v>0</v>
      </c>
      <c r="I210" s="47">
        <v>0</v>
      </c>
    </row>
    <row r="211" spans="1:10" x14ac:dyDescent="0.3">
      <c r="A211" s="253">
        <v>3</v>
      </c>
      <c r="B211" s="254"/>
      <c r="C211" s="255"/>
      <c r="D211" s="19" t="s">
        <v>7</v>
      </c>
      <c r="E211" s="171">
        <v>0</v>
      </c>
      <c r="F211" s="207">
        <v>17500</v>
      </c>
      <c r="G211" s="47">
        <v>0</v>
      </c>
      <c r="H211" s="47">
        <v>0</v>
      </c>
      <c r="I211" s="47">
        <v>0</v>
      </c>
    </row>
    <row r="212" spans="1:10" x14ac:dyDescent="0.3">
      <c r="A212" s="259">
        <v>32</v>
      </c>
      <c r="B212" s="260"/>
      <c r="C212" s="261"/>
      <c r="D212" s="19" t="s">
        <v>17</v>
      </c>
      <c r="E212" s="171">
        <v>0</v>
      </c>
      <c r="F212" s="207">
        <v>17500</v>
      </c>
      <c r="G212" s="47">
        <v>0</v>
      </c>
      <c r="H212" s="47">
        <v>0</v>
      </c>
      <c r="I212" s="47">
        <v>0</v>
      </c>
    </row>
    <row r="213" spans="1:10" x14ac:dyDescent="0.3">
      <c r="A213" s="265" t="s">
        <v>161</v>
      </c>
      <c r="B213" s="266"/>
      <c r="C213" s="267"/>
      <c r="D213" s="76" t="s">
        <v>162</v>
      </c>
      <c r="E213" s="168">
        <v>2288</v>
      </c>
      <c r="F213" s="205">
        <v>2500</v>
      </c>
      <c r="G213" s="77">
        <f>G214</f>
        <v>1200</v>
      </c>
      <c r="H213" s="77">
        <f t="shared" ref="H213:I213" si="11">H214</f>
        <v>1200</v>
      </c>
      <c r="I213" s="77">
        <f t="shared" si="11"/>
        <v>1200</v>
      </c>
    </row>
    <row r="214" spans="1:10" x14ac:dyDescent="0.3">
      <c r="A214" s="262" t="s">
        <v>163</v>
      </c>
      <c r="B214" s="263"/>
      <c r="C214" s="264"/>
      <c r="D214" s="78" t="s">
        <v>164</v>
      </c>
      <c r="E214" s="169">
        <v>0</v>
      </c>
      <c r="F214" s="202">
        <v>500</v>
      </c>
      <c r="G214" s="202">
        <v>1200</v>
      </c>
      <c r="H214" s="202">
        <v>1200</v>
      </c>
      <c r="I214" s="202">
        <v>1200</v>
      </c>
      <c r="J214" s="130" t="s">
        <v>124</v>
      </c>
    </row>
    <row r="215" spans="1:10" x14ac:dyDescent="0.3">
      <c r="A215" s="250" t="s">
        <v>57</v>
      </c>
      <c r="B215" s="251"/>
      <c r="C215" s="252"/>
      <c r="D215" s="53" t="s">
        <v>58</v>
      </c>
      <c r="E215" s="170">
        <v>0</v>
      </c>
      <c r="F215" s="206">
        <v>500</v>
      </c>
      <c r="G215" s="97">
        <v>1200</v>
      </c>
      <c r="H215" s="97">
        <v>1200</v>
      </c>
      <c r="I215" s="98">
        <v>1200</v>
      </c>
    </row>
    <row r="216" spans="1:10" x14ac:dyDescent="0.3">
      <c r="A216" s="259">
        <v>3</v>
      </c>
      <c r="B216" s="260"/>
      <c r="C216" s="261"/>
      <c r="D216" s="43" t="s">
        <v>78</v>
      </c>
      <c r="E216" s="171">
        <v>0</v>
      </c>
      <c r="F216" s="207">
        <v>500</v>
      </c>
      <c r="G216" s="47">
        <v>1200</v>
      </c>
      <c r="H216" s="47">
        <v>1200</v>
      </c>
      <c r="I216" s="48">
        <v>1200</v>
      </c>
    </row>
    <row r="217" spans="1:10" x14ac:dyDescent="0.3">
      <c r="A217" s="287">
        <v>35</v>
      </c>
      <c r="B217" s="288"/>
      <c r="C217" s="289"/>
      <c r="D217" s="43" t="s">
        <v>162</v>
      </c>
      <c r="E217" s="171">
        <v>0</v>
      </c>
      <c r="F217" s="207">
        <v>500</v>
      </c>
      <c r="G217" s="47">
        <v>1200</v>
      </c>
      <c r="H217" s="47">
        <v>1200</v>
      </c>
      <c r="I217" s="48">
        <v>1200</v>
      </c>
    </row>
    <row r="218" spans="1:10" x14ac:dyDescent="0.3">
      <c r="A218" s="292" t="s">
        <v>401</v>
      </c>
      <c r="B218" s="292"/>
      <c r="C218" s="293"/>
      <c r="D218" s="220" t="s">
        <v>402</v>
      </c>
      <c r="E218" s="202"/>
      <c r="F218" s="202">
        <v>2000</v>
      </c>
      <c r="G218" s="202">
        <v>0</v>
      </c>
      <c r="H218" s="202">
        <v>0</v>
      </c>
      <c r="I218" s="202">
        <v>0</v>
      </c>
    </row>
    <row r="219" spans="1:10" x14ac:dyDescent="0.3">
      <c r="A219" s="250" t="s">
        <v>57</v>
      </c>
      <c r="B219" s="251"/>
      <c r="C219" s="252"/>
      <c r="D219" s="221" t="s">
        <v>58</v>
      </c>
      <c r="E219" s="170"/>
      <c r="F219" s="206">
        <v>2000</v>
      </c>
      <c r="G219" s="97">
        <v>0</v>
      </c>
      <c r="H219" s="97">
        <v>0</v>
      </c>
      <c r="I219" s="98">
        <v>0</v>
      </c>
    </row>
    <row r="220" spans="1:10" x14ac:dyDescent="0.3">
      <c r="A220" s="253">
        <v>3</v>
      </c>
      <c r="B220" s="254"/>
      <c r="C220" s="255"/>
      <c r="D220" s="222" t="s">
        <v>7</v>
      </c>
      <c r="E220" s="171"/>
      <c r="F220" s="207">
        <v>2000</v>
      </c>
      <c r="G220" s="47">
        <v>0</v>
      </c>
      <c r="H220" s="47">
        <v>0</v>
      </c>
      <c r="I220" s="48">
        <v>0</v>
      </c>
    </row>
    <row r="221" spans="1:10" x14ac:dyDescent="0.3">
      <c r="A221" s="259">
        <v>38</v>
      </c>
      <c r="B221" s="260"/>
      <c r="C221" s="261"/>
      <c r="D221" s="222" t="s">
        <v>183</v>
      </c>
      <c r="E221" s="171"/>
      <c r="F221" s="207">
        <v>2000</v>
      </c>
      <c r="G221" s="47">
        <v>0</v>
      </c>
      <c r="H221" s="47">
        <v>0</v>
      </c>
      <c r="I221" s="48">
        <v>0</v>
      </c>
    </row>
    <row r="222" spans="1:10" ht="26.4" x14ac:dyDescent="0.3">
      <c r="A222" s="265" t="s">
        <v>165</v>
      </c>
      <c r="B222" s="266"/>
      <c r="C222" s="267"/>
      <c r="D222" s="76" t="s">
        <v>166</v>
      </c>
      <c r="E222" s="168">
        <v>48785.05</v>
      </c>
      <c r="F222" s="205">
        <v>52200</v>
      </c>
      <c r="G222" s="77">
        <f>G223+G227+G231+G235+G241+G245</f>
        <v>78700</v>
      </c>
      <c r="H222" s="77">
        <f t="shared" ref="H222:I222" si="12">H223+H227+H231+H235+H241+H245</f>
        <v>78700</v>
      </c>
      <c r="I222" s="77">
        <f t="shared" si="12"/>
        <v>78700</v>
      </c>
    </row>
    <row r="223" spans="1:10" x14ac:dyDescent="0.3">
      <c r="A223" s="262" t="s">
        <v>167</v>
      </c>
      <c r="B223" s="263"/>
      <c r="C223" s="264"/>
      <c r="D223" s="78" t="s">
        <v>168</v>
      </c>
      <c r="E223" s="169">
        <v>8500</v>
      </c>
      <c r="F223" s="202">
        <v>8000</v>
      </c>
      <c r="G223" s="79">
        <v>8000</v>
      </c>
      <c r="H223" s="79">
        <v>8000</v>
      </c>
      <c r="I223" s="79">
        <v>8000</v>
      </c>
      <c r="J223" s="130" t="s">
        <v>269</v>
      </c>
    </row>
    <row r="224" spans="1:10" x14ac:dyDescent="0.3">
      <c r="A224" s="250" t="s">
        <v>57</v>
      </c>
      <c r="B224" s="251"/>
      <c r="C224" s="252"/>
      <c r="D224" s="27" t="s">
        <v>58</v>
      </c>
      <c r="E224" s="170">
        <v>8500</v>
      </c>
      <c r="F224" s="206">
        <v>8000</v>
      </c>
      <c r="G224" s="97">
        <v>8000</v>
      </c>
      <c r="H224" s="97">
        <v>8000</v>
      </c>
      <c r="I224" s="98">
        <v>8000</v>
      </c>
    </row>
    <row r="225" spans="1:10" x14ac:dyDescent="0.3">
      <c r="A225" s="253">
        <v>3</v>
      </c>
      <c r="B225" s="254"/>
      <c r="C225" s="255"/>
      <c r="D225" s="19" t="s">
        <v>78</v>
      </c>
      <c r="E225" s="171">
        <v>8500</v>
      </c>
      <c r="F225" s="207">
        <v>8000</v>
      </c>
      <c r="G225" s="47">
        <v>8000</v>
      </c>
      <c r="H225" s="47">
        <v>8000</v>
      </c>
      <c r="I225" s="48">
        <v>8000</v>
      </c>
    </row>
    <row r="226" spans="1:10" x14ac:dyDescent="0.3">
      <c r="A226" s="259">
        <v>37</v>
      </c>
      <c r="B226" s="260"/>
      <c r="C226" s="261"/>
      <c r="D226" s="19" t="s">
        <v>166</v>
      </c>
      <c r="E226" s="171">
        <v>8500</v>
      </c>
      <c r="F226" s="207">
        <v>8000</v>
      </c>
      <c r="G226" s="47">
        <v>8000</v>
      </c>
      <c r="H226" s="47">
        <v>8000</v>
      </c>
      <c r="I226" s="48">
        <v>8000</v>
      </c>
    </row>
    <row r="227" spans="1:10" x14ac:dyDescent="0.3">
      <c r="A227" s="262" t="s">
        <v>169</v>
      </c>
      <c r="B227" s="263"/>
      <c r="C227" s="264"/>
      <c r="D227" s="78" t="s">
        <v>170</v>
      </c>
      <c r="E227" s="169">
        <v>13545.3</v>
      </c>
      <c r="F227" s="202">
        <v>17600</v>
      </c>
      <c r="G227" s="79">
        <v>17500</v>
      </c>
      <c r="H227" s="79">
        <v>17500</v>
      </c>
      <c r="I227" s="79">
        <v>17500</v>
      </c>
      <c r="J227" s="130" t="s">
        <v>270</v>
      </c>
    </row>
    <row r="228" spans="1:10" x14ac:dyDescent="0.3">
      <c r="A228" s="250" t="s">
        <v>57</v>
      </c>
      <c r="B228" s="251"/>
      <c r="C228" s="252"/>
      <c r="D228" s="27" t="s">
        <v>58</v>
      </c>
      <c r="E228" s="170">
        <v>13545.3</v>
      </c>
      <c r="F228" s="206">
        <v>17600</v>
      </c>
      <c r="G228" s="97">
        <v>17500</v>
      </c>
      <c r="H228" s="97">
        <v>17500</v>
      </c>
      <c r="I228" s="98">
        <v>17500</v>
      </c>
    </row>
    <row r="229" spans="1:10" x14ac:dyDescent="0.3">
      <c r="A229" s="253">
        <v>3</v>
      </c>
      <c r="B229" s="254"/>
      <c r="C229" s="255"/>
      <c r="D229" s="19" t="s">
        <v>78</v>
      </c>
      <c r="E229" s="171">
        <v>13545.3</v>
      </c>
      <c r="F229" s="207">
        <v>17600</v>
      </c>
      <c r="G229" s="47">
        <v>17500</v>
      </c>
      <c r="H229" s="47">
        <v>17500</v>
      </c>
      <c r="I229" s="48">
        <v>17500</v>
      </c>
    </row>
    <row r="230" spans="1:10" x14ac:dyDescent="0.3">
      <c r="A230" s="259">
        <v>37</v>
      </c>
      <c r="B230" s="260"/>
      <c r="C230" s="261"/>
      <c r="D230" s="19" t="s">
        <v>166</v>
      </c>
      <c r="E230" s="171">
        <v>13545.3</v>
      </c>
      <c r="F230" s="207">
        <v>17600</v>
      </c>
      <c r="G230" s="47">
        <v>17500</v>
      </c>
      <c r="H230" s="47">
        <v>17500</v>
      </c>
      <c r="I230" s="48">
        <v>17500</v>
      </c>
    </row>
    <row r="231" spans="1:10" x14ac:dyDescent="0.3">
      <c r="A231" s="262" t="s">
        <v>171</v>
      </c>
      <c r="B231" s="263"/>
      <c r="C231" s="264"/>
      <c r="D231" s="78" t="s">
        <v>172</v>
      </c>
      <c r="E231" s="169">
        <v>2919.89</v>
      </c>
      <c r="F231" s="202">
        <v>5000</v>
      </c>
      <c r="G231" s="79">
        <v>5000</v>
      </c>
      <c r="H231" s="79">
        <v>5000</v>
      </c>
      <c r="I231" s="80">
        <v>5000</v>
      </c>
      <c r="J231" s="130" t="s">
        <v>271</v>
      </c>
    </row>
    <row r="232" spans="1:10" x14ac:dyDescent="0.3">
      <c r="A232" s="250" t="s">
        <v>57</v>
      </c>
      <c r="B232" s="251"/>
      <c r="C232" s="252"/>
      <c r="D232" s="27" t="s">
        <v>58</v>
      </c>
      <c r="E232" s="170">
        <v>2919.89</v>
      </c>
      <c r="F232" s="206">
        <v>5000</v>
      </c>
      <c r="G232" s="97">
        <v>5000</v>
      </c>
      <c r="H232" s="97">
        <v>5000</v>
      </c>
      <c r="I232" s="98">
        <v>5000</v>
      </c>
    </row>
    <row r="233" spans="1:10" x14ac:dyDescent="0.3">
      <c r="A233" s="253">
        <v>3</v>
      </c>
      <c r="B233" s="254"/>
      <c r="C233" s="255"/>
      <c r="D233" s="19" t="s">
        <v>78</v>
      </c>
      <c r="E233" s="171">
        <v>2919.89</v>
      </c>
      <c r="F233" s="207">
        <v>5000</v>
      </c>
      <c r="G233" s="47">
        <v>5000</v>
      </c>
      <c r="H233" s="47">
        <v>5000</v>
      </c>
      <c r="I233" s="48">
        <v>5000</v>
      </c>
    </row>
    <row r="234" spans="1:10" x14ac:dyDescent="0.3">
      <c r="A234" s="259">
        <v>37</v>
      </c>
      <c r="B234" s="260"/>
      <c r="C234" s="261"/>
      <c r="D234" s="19" t="s">
        <v>166</v>
      </c>
      <c r="E234" s="171">
        <v>2919.89</v>
      </c>
      <c r="F234" s="207">
        <v>5000</v>
      </c>
      <c r="G234" s="47">
        <v>5000</v>
      </c>
      <c r="H234" s="47">
        <v>5000</v>
      </c>
      <c r="I234" s="48">
        <v>5000</v>
      </c>
    </row>
    <row r="235" spans="1:10" x14ac:dyDescent="0.3">
      <c r="A235" s="262" t="s">
        <v>173</v>
      </c>
      <c r="B235" s="263"/>
      <c r="C235" s="264"/>
      <c r="D235" s="78" t="s">
        <v>174</v>
      </c>
      <c r="E235" s="169">
        <v>22059.72</v>
      </c>
      <c r="F235" s="202">
        <v>38000</v>
      </c>
      <c r="G235" s="79">
        <v>43500</v>
      </c>
      <c r="H235" s="79">
        <v>43500</v>
      </c>
      <c r="I235" s="79">
        <v>43500</v>
      </c>
      <c r="J235" s="130" t="s">
        <v>272</v>
      </c>
    </row>
    <row r="236" spans="1:10" x14ac:dyDescent="0.3">
      <c r="A236" s="250" t="s">
        <v>57</v>
      </c>
      <c r="B236" s="251"/>
      <c r="C236" s="252"/>
      <c r="D236" s="27" t="s">
        <v>58</v>
      </c>
      <c r="E236" s="170">
        <v>22059.72</v>
      </c>
      <c r="F236" s="206">
        <v>38000</v>
      </c>
      <c r="G236" s="97">
        <v>43500</v>
      </c>
      <c r="H236" s="97">
        <v>43500</v>
      </c>
      <c r="I236" s="97">
        <v>43500</v>
      </c>
    </row>
    <row r="237" spans="1:10" x14ac:dyDescent="0.3">
      <c r="A237" s="253">
        <v>3</v>
      </c>
      <c r="B237" s="254"/>
      <c r="C237" s="255"/>
      <c r="D237" s="19" t="s">
        <v>78</v>
      </c>
      <c r="E237" s="171">
        <v>22059.72</v>
      </c>
      <c r="F237" s="207">
        <v>38000</v>
      </c>
      <c r="G237" s="47">
        <f>G238+G239+G240</f>
        <v>43500</v>
      </c>
      <c r="H237" s="47">
        <f t="shared" ref="H237:I237" si="13">H238+H239+H240</f>
        <v>43500</v>
      </c>
      <c r="I237" s="47">
        <f t="shared" si="13"/>
        <v>43500</v>
      </c>
    </row>
    <row r="238" spans="1:10" x14ac:dyDescent="0.3">
      <c r="A238" s="259">
        <v>36</v>
      </c>
      <c r="B238" s="260"/>
      <c r="C238" s="261"/>
      <c r="D238" s="19" t="s">
        <v>166</v>
      </c>
      <c r="E238" s="171">
        <v>8080</v>
      </c>
      <c r="F238" s="207">
        <v>30000</v>
      </c>
      <c r="G238" s="47">
        <v>38000</v>
      </c>
      <c r="H238" s="47">
        <v>38000</v>
      </c>
      <c r="I238" s="47">
        <v>38000</v>
      </c>
    </row>
    <row r="239" spans="1:10" x14ac:dyDescent="0.3">
      <c r="A239" s="259">
        <v>35</v>
      </c>
      <c r="B239" s="260"/>
      <c r="C239" s="261"/>
      <c r="D239" s="19" t="s">
        <v>175</v>
      </c>
      <c r="E239" s="171">
        <v>12660</v>
      </c>
      <c r="F239" s="207">
        <v>8000</v>
      </c>
      <c r="G239" s="47">
        <v>4000</v>
      </c>
      <c r="H239" s="47">
        <v>4000</v>
      </c>
      <c r="I239" s="47">
        <v>4000</v>
      </c>
    </row>
    <row r="240" spans="1:10" x14ac:dyDescent="0.3">
      <c r="A240" s="259">
        <v>31</v>
      </c>
      <c r="B240" s="260"/>
      <c r="C240" s="261"/>
      <c r="D240" s="19" t="s">
        <v>281</v>
      </c>
      <c r="E240" s="171">
        <v>1064.1300000000001</v>
      </c>
      <c r="F240" s="207">
        <v>0</v>
      </c>
      <c r="G240" s="47">
        <v>1500</v>
      </c>
      <c r="H240" s="47">
        <v>1500</v>
      </c>
      <c r="I240" s="47">
        <v>1500</v>
      </c>
    </row>
    <row r="241" spans="1:10" x14ac:dyDescent="0.3">
      <c r="A241" s="262" t="s">
        <v>176</v>
      </c>
      <c r="B241" s="263"/>
      <c r="C241" s="264"/>
      <c r="D241" s="78" t="s">
        <v>177</v>
      </c>
      <c r="E241" s="169">
        <v>1380</v>
      </c>
      <c r="F241" s="202">
        <v>3000</v>
      </c>
      <c r="G241" s="79">
        <v>3000</v>
      </c>
      <c r="H241" s="79">
        <v>3000</v>
      </c>
      <c r="I241" s="79">
        <v>3000</v>
      </c>
      <c r="J241" s="130" t="s">
        <v>273</v>
      </c>
    </row>
    <row r="242" spans="1:10" x14ac:dyDescent="0.3">
      <c r="A242" s="250" t="s">
        <v>57</v>
      </c>
      <c r="B242" s="251"/>
      <c r="C242" s="252"/>
      <c r="D242" s="27" t="s">
        <v>58</v>
      </c>
      <c r="E242" s="170">
        <v>1380</v>
      </c>
      <c r="F242" s="206">
        <v>3000</v>
      </c>
      <c r="G242" s="97">
        <v>3000</v>
      </c>
      <c r="H242" s="97">
        <v>3000</v>
      </c>
      <c r="I242" s="97">
        <v>3000</v>
      </c>
    </row>
    <row r="243" spans="1:10" x14ac:dyDescent="0.3">
      <c r="A243" s="253">
        <v>3</v>
      </c>
      <c r="B243" s="254"/>
      <c r="C243" s="255"/>
      <c r="D243" s="19" t="s">
        <v>78</v>
      </c>
      <c r="E243" s="171">
        <v>1380</v>
      </c>
      <c r="F243" s="207">
        <v>3000</v>
      </c>
      <c r="G243" s="47">
        <v>3000</v>
      </c>
      <c r="H243" s="47">
        <v>3000</v>
      </c>
      <c r="I243" s="47">
        <v>3000</v>
      </c>
    </row>
    <row r="244" spans="1:10" x14ac:dyDescent="0.3">
      <c r="A244" s="259">
        <v>37</v>
      </c>
      <c r="B244" s="260"/>
      <c r="C244" s="261"/>
      <c r="D244" s="19" t="s">
        <v>166</v>
      </c>
      <c r="E244" s="171">
        <v>1380</v>
      </c>
      <c r="F244" s="207">
        <v>3000</v>
      </c>
      <c r="G244" s="47">
        <v>3000</v>
      </c>
      <c r="H244" s="47">
        <v>3000</v>
      </c>
      <c r="I244" s="47">
        <v>3000</v>
      </c>
    </row>
    <row r="245" spans="1:10" x14ac:dyDescent="0.3">
      <c r="A245" s="262" t="s">
        <v>178</v>
      </c>
      <c r="B245" s="263"/>
      <c r="C245" s="264"/>
      <c r="D245" s="78" t="s">
        <v>179</v>
      </c>
      <c r="E245" s="169">
        <v>380.14</v>
      </c>
      <c r="F245" s="202">
        <v>1200</v>
      </c>
      <c r="G245" s="79">
        <v>1700</v>
      </c>
      <c r="H245" s="79">
        <v>1700</v>
      </c>
      <c r="I245" s="80">
        <v>1700</v>
      </c>
      <c r="J245" s="130" t="s">
        <v>272</v>
      </c>
    </row>
    <row r="246" spans="1:10" x14ac:dyDescent="0.3">
      <c r="A246" s="250" t="s">
        <v>57</v>
      </c>
      <c r="B246" s="251"/>
      <c r="C246" s="252"/>
      <c r="D246" s="27" t="s">
        <v>58</v>
      </c>
      <c r="E246" s="170">
        <v>380.14</v>
      </c>
      <c r="F246" s="206">
        <v>1200</v>
      </c>
      <c r="G246" s="97">
        <v>1700</v>
      </c>
      <c r="H246" s="97">
        <v>1700</v>
      </c>
      <c r="I246" s="98">
        <v>1700</v>
      </c>
    </row>
    <row r="247" spans="1:10" x14ac:dyDescent="0.3">
      <c r="A247" s="253">
        <v>3</v>
      </c>
      <c r="B247" s="254"/>
      <c r="C247" s="255"/>
      <c r="D247" s="19" t="s">
        <v>78</v>
      </c>
      <c r="E247" s="171">
        <v>380.14</v>
      </c>
      <c r="F247" s="207">
        <v>1200</v>
      </c>
      <c r="G247" s="47">
        <v>1700</v>
      </c>
      <c r="H247" s="47">
        <v>1700</v>
      </c>
      <c r="I247" s="48">
        <v>1700</v>
      </c>
    </row>
    <row r="248" spans="1:10" x14ac:dyDescent="0.3">
      <c r="A248" s="259">
        <v>37</v>
      </c>
      <c r="B248" s="260"/>
      <c r="C248" s="261"/>
      <c r="D248" s="19" t="s">
        <v>166</v>
      </c>
      <c r="E248" s="171">
        <v>380.14</v>
      </c>
      <c r="F248" s="207">
        <v>1200</v>
      </c>
      <c r="G248" s="47">
        <v>1700</v>
      </c>
      <c r="H248" s="47">
        <v>1700</v>
      </c>
      <c r="I248" s="48">
        <v>1700</v>
      </c>
    </row>
    <row r="249" spans="1:10" x14ac:dyDescent="0.3">
      <c r="A249" s="265" t="s">
        <v>180</v>
      </c>
      <c r="B249" s="266"/>
      <c r="C249" s="267"/>
      <c r="D249" s="76" t="s">
        <v>61</v>
      </c>
      <c r="E249" s="168">
        <v>4900</v>
      </c>
      <c r="F249" s="205">
        <v>10900</v>
      </c>
      <c r="G249" s="77">
        <f>G250+G254+G258+G262+G266</f>
        <v>7900</v>
      </c>
      <c r="H249" s="77">
        <f t="shared" ref="H249:I249" si="14">H250+H254+H258+H262+H266</f>
        <v>7900</v>
      </c>
      <c r="I249" s="77">
        <f t="shared" si="14"/>
        <v>7900</v>
      </c>
    </row>
    <row r="250" spans="1:10" x14ac:dyDescent="0.3">
      <c r="A250" s="262" t="s">
        <v>181</v>
      </c>
      <c r="B250" s="263"/>
      <c r="C250" s="264"/>
      <c r="D250" s="78" t="s">
        <v>182</v>
      </c>
      <c r="E250" s="169">
        <v>1000</v>
      </c>
      <c r="F250" s="202">
        <v>4000</v>
      </c>
      <c r="G250" s="79">
        <v>2000</v>
      </c>
      <c r="H250" s="79">
        <v>2000</v>
      </c>
      <c r="I250" s="79">
        <v>2000</v>
      </c>
      <c r="J250" s="130" t="s">
        <v>274</v>
      </c>
    </row>
    <row r="251" spans="1:10" x14ac:dyDescent="0.3">
      <c r="A251" s="250" t="s">
        <v>57</v>
      </c>
      <c r="B251" s="251"/>
      <c r="C251" s="252"/>
      <c r="D251" s="27" t="s">
        <v>58</v>
      </c>
      <c r="E251" s="170">
        <v>1000</v>
      </c>
      <c r="F251" s="206">
        <v>4000</v>
      </c>
      <c r="G251" s="97">
        <v>2000</v>
      </c>
      <c r="H251" s="97">
        <v>2000</v>
      </c>
      <c r="I251" s="97">
        <v>2000</v>
      </c>
    </row>
    <row r="252" spans="1:10" x14ac:dyDescent="0.3">
      <c r="A252" s="253">
        <v>3</v>
      </c>
      <c r="B252" s="254"/>
      <c r="C252" s="255"/>
      <c r="D252" s="19" t="s">
        <v>78</v>
      </c>
      <c r="E252" s="171">
        <v>1000</v>
      </c>
      <c r="F252" s="207">
        <v>4000</v>
      </c>
      <c r="G252" s="47">
        <v>2000</v>
      </c>
      <c r="H252" s="47">
        <v>2000</v>
      </c>
      <c r="I252" s="47">
        <v>2000</v>
      </c>
    </row>
    <row r="253" spans="1:10" x14ac:dyDescent="0.3">
      <c r="A253" s="259">
        <v>38</v>
      </c>
      <c r="B253" s="260"/>
      <c r="C253" s="261"/>
      <c r="D253" s="19" t="s">
        <v>183</v>
      </c>
      <c r="E253" s="171">
        <v>1000</v>
      </c>
      <c r="F253" s="207">
        <v>4000</v>
      </c>
      <c r="G253" s="47">
        <v>2000</v>
      </c>
      <c r="H253" s="47">
        <v>2000</v>
      </c>
      <c r="I253" s="47">
        <v>2000</v>
      </c>
    </row>
    <row r="254" spans="1:10" x14ac:dyDescent="0.3">
      <c r="A254" s="262" t="s">
        <v>184</v>
      </c>
      <c r="B254" s="263"/>
      <c r="C254" s="264"/>
      <c r="D254" s="78" t="s">
        <v>185</v>
      </c>
      <c r="E254" s="169">
        <v>550</v>
      </c>
      <c r="F254" s="202">
        <v>1400</v>
      </c>
      <c r="G254" s="79">
        <v>1400</v>
      </c>
      <c r="H254" s="79">
        <v>1400</v>
      </c>
      <c r="I254" s="80">
        <v>1400</v>
      </c>
      <c r="J254" s="130" t="s">
        <v>275</v>
      </c>
    </row>
    <row r="255" spans="1:10" x14ac:dyDescent="0.3">
      <c r="A255" s="250" t="s">
        <v>57</v>
      </c>
      <c r="B255" s="251"/>
      <c r="C255" s="252"/>
      <c r="D255" s="27" t="s">
        <v>58</v>
      </c>
      <c r="E255" s="170">
        <v>550</v>
      </c>
      <c r="F255" s="206">
        <v>1400</v>
      </c>
      <c r="G255" s="97">
        <v>1400</v>
      </c>
      <c r="H255" s="97">
        <v>1400</v>
      </c>
      <c r="I255" s="98">
        <v>1400</v>
      </c>
    </row>
    <row r="256" spans="1:10" x14ac:dyDescent="0.3">
      <c r="A256" s="253">
        <v>3</v>
      </c>
      <c r="B256" s="254"/>
      <c r="C256" s="255"/>
      <c r="D256" s="19" t="s">
        <v>78</v>
      </c>
      <c r="E256" s="171">
        <v>550</v>
      </c>
      <c r="F256" s="207">
        <v>1400</v>
      </c>
      <c r="G256" s="47">
        <v>1400</v>
      </c>
      <c r="H256" s="47">
        <v>1400</v>
      </c>
      <c r="I256" s="48">
        <v>1400</v>
      </c>
    </row>
    <row r="257" spans="1:10" x14ac:dyDescent="0.3">
      <c r="A257" s="259">
        <v>38</v>
      </c>
      <c r="B257" s="260"/>
      <c r="C257" s="261"/>
      <c r="D257" s="19" t="s">
        <v>183</v>
      </c>
      <c r="E257" s="171">
        <v>550</v>
      </c>
      <c r="F257" s="207">
        <v>1400</v>
      </c>
      <c r="G257" s="47">
        <v>1400</v>
      </c>
      <c r="H257" s="47">
        <v>1400</v>
      </c>
      <c r="I257" s="48">
        <v>1400</v>
      </c>
    </row>
    <row r="258" spans="1:10" x14ac:dyDescent="0.3">
      <c r="A258" s="262" t="s">
        <v>186</v>
      </c>
      <c r="B258" s="263"/>
      <c r="C258" s="264"/>
      <c r="D258" s="78" t="s">
        <v>187</v>
      </c>
      <c r="E258" s="169">
        <v>1000</v>
      </c>
      <c r="F258" s="202">
        <v>2500</v>
      </c>
      <c r="G258" s="79">
        <v>2000</v>
      </c>
      <c r="H258" s="79">
        <v>2000</v>
      </c>
      <c r="I258" s="79">
        <v>2000</v>
      </c>
      <c r="J258" s="130" t="s">
        <v>188</v>
      </c>
    </row>
    <row r="259" spans="1:10" x14ac:dyDescent="0.3">
      <c r="A259" s="250" t="s">
        <v>57</v>
      </c>
      <c r="B259" s="251"/>
      <c r="C259" s="252"/>
      <c r="D259" s="27" t="s">
        <v>58</v>
      </c>
      <c r="E259" s="170">
        <v>1000</v>
      </c>
      <c r="F259" s="206">
        <v>2500</v>
      </c>
      <c r="G259" s="97">
        <v>2000</v>
      </c>
      <c r="H259" s="97">
        <v>2000</v>
      </c>
      <c r="I259" s="97">
        <v>2000</v>
      </c>
    </row>
    <row r="260" spans="1:10" x14ac:dyDescent="0.3">
      <c r="A260" s="253">
        <v>3</v>
      </c>
      <c r="B260" s="254"/>
      <c r="C260" s="255"/>
      <c r="D260" s="19" t="s">
        <v>78</v>
      </c>
      <c r="E260" s="171">
        <v>1000</v>
      </c>
      <c r="F260" s="207">
        <v>2500</v>
      </c>
      <c r="G260" s="47">
        <v>2000</v>
      </c>
      <c r="H260" s="47">
        <v>2000</v>
      </c>
      <c r="I260" s="47">
        <v>2000</v>
      </c>
    </row>
    <row r="261" spans="1:10" x14ac:dyDescent="0.3">
      <c r="A261" s="259">
        <v>38</v>
      </c>
      <c r="B261" s="260"/>
      <c r="C261" s="261"/>
      <c r="D261" s="19" t="s">
        <v>183</v>
      </c>
      <c r="E261" s="171">
        <v>1000</v>
      </c>
      <c r="F261" s="207">
        <v>2500</v>
      </c>
      <c r="G261" s="47">
        <v>2000</v>
      </c>
      <c r="H261" s="47">
        <v>2000</v>
      </c>
      <c r="I261" s="47">
        <v>2000</v>
      </c>
    </row>
    <row r="262" spans="1:10" x14ac:dyDescent="0.3">
      <c r="A262" s="262" t="s">
        <v>189</v>
      </c>
      <c r="B262" s="263"/>
      <c r="C262" s="264"/>
      <c r="D262" s="78" t="s">
        <v>190</v>
      </c>
      <c r="E262" s="169">
        <v>1850</v>
      </c>
      <c r="F262" s="202">
        <v>2500</v>
      </c>
      <c r="G262" s="79">
        <v>2000</v>
      </c>
      <c r="H262" s="79">
        <v>2000</v>
      </c>
      <c r="I262" s="79">
        <v>2000</v>
      </c>
      <c r="J262" s="130" t="s">
        <v>274</v>
      </c>
    </row>
    <row r="263" spans="1:10" x14ac:dyDescent="0.3">
      <c r="A263" s="250" t="s">
        <v>57</v>
      </c>
      <c r="B263" s="251"/>
      <c r="C263" s="252"/>
      <c r="D263" s="27" t="s">
        <v>58</v>
      </c>
      <c r="E263" s="170">
        <v>1850</v>
      </c>
      <c r="F263" s="206">
        <v>2500</v>
      </c>
      <c r="G263" s="97">
        <v>2000</v>
      </c>
      <c r="H263" s="97">
        <v>2000</v>
      </c>
      <c r="I263" s="97">
        <v>2000</v>
      </c>
    </row>
    <row r="264" spans="1:10" x14ac:dyDescent="0.3">
      <c r="A264" s="253">
        <v>3</v>
      </c>
      <c r="B264" s="254"/>
      <c r="C264" s="255"/>
      <c r="D264" s="19" t="s">
        <v>78</v>
      </c>
      <c r="E264" s="171">
        <v>1850</v>
      </c>
      <c r="F264" s="207">
        <v>2500</v>
      </c>
      <c r="G264" s="47">
        <v>2000</v>
      </c>
      <c r="H264" s="47">
        <v>2000</v>
      </c>
      <c r="I264" s="47">
        <v>2000</v>
      </c>
    </row>
    <row r="265" spans="1:10" x14ac:dyDescent="0.3">
      <c r="A265" s="259">
        <v>38</v>
      </c>
      <c r="B265" s="260"/>
      <c r="C265" s="261"/>
      <c r="D265" s="19" t="s">
        <v>183</v>
      </c>
      <c r="E265" s="171">
        <v>1850</v>
      </c>
      <c r="F265" s="207">
        <v>2500</v>
      </c>
      <c r="G265" s="47">
        <v>2000</v>
      </c>
      <c r="H265" s="47">
        <v>2000</v>
      </c>
      <c r="I265" s="47">
        <v>2000</v>
      </c>
    </row>
    <row r="266" spans="1:10" ht="26.4" x14ac:dyDescent="0.3">
      <c r="A266" s="262" t="s">
        <v>191</v>
      </c>
      <c r="B266" s="263"/>
      <c r="C266" s="264"/>
      <c r="D266" s="78" t="s">
        <v>192</v>
      </c>
      <c r="E266" s="169">
        <v>500</v>
      </c>
      <c r="F266" s="202">
        <v>500</v>
      </c>
      <c r="G266" s="79">
        <v>500</v>
      </c>
      <c r="H266" s="79">
        <v>500</v>
      </c>
      <c r="I266" s="80">
        <v>500</v>
      </c>
      <c r="J266" s="130" t="s">
        <v>276</v>
      </c>
    </row>
    <row r="267" spans="1:10" x14ac:dyDescent="0.3">
      <c r="A267" s="250" t="s">
        <v>57</v>
      </c>
      <c r="B267" s="251"/>
      <c r="C267" s="252"/>
      <c r="D267" s="27" t="s">
        <v>58</v>
      </c>
      <c r="E267" s="170">
        <v>500</v>
      </c>
      <c r="F267" s="206">
        <v>500</v>
      </c>
      <c r="G267" s="97">
        <v>500</v>
      </c>
      <c r="H267" s="97">
        <v>500</v>
      </c>
      <c r="I267" s="98">
        <v>500</v>
      </c>
    </row>
    <row r="268" spans="1:10" x14ac:dyDescent="0.3">
      <c r="A268" s="253">
        <v>3</v>
      </c>
      <c r="B268" s="254"/>
      <c r="C268" s="255"/>
      <c r="D268" s="19" t="s">
        <v>78</v>
      </c>
      <c r="E268" s="171">
        <v>500</v>
      </c>
      <c r="F268" s="207">
        <v>500</v>
      </c>
      <c r="G268" s="47">
        <v>500</v>
      </c>
      <c r="H268" s="47">
        <v>500</v>
      </c>
      <c r="I268" s="48">
        <v>500</v>
      </c>
    </row>
    <row r="269" spans="1:10" x14ac:dyDescent="0.3">
      <c r="A269" s="259">
        <v>38</v>
      </c>
      <c r="B269" s="260"/>
      <c r="C269" s="261"/>
      <c r="D269" s="19" t="s">
        <v>183</v>
      </c>
      <c r="E269" s="171">
        <v>500</v>
      </c>
      <c r="F269" s="207">
        <v>500</v>
      </c>
      <c r="G269" s="47">
        <v>500</v>
      </c>
      <c r="H269" s="47">
        <v>500</v>
      </c>
      <c r="I269" s="48">
        <v>500</v>
      </c>
    </row>
    <row r="270" spans="1:10" x14ac:dyDescent="0.3">
      <c r="A270" s="265" t="s">
        <v>193</v>
      </c>
      <c r="B270" s="266"/>
      <c r="C270" s="267"/>
      <c r="D270" s="76" t="s">
        <v>194</v>
      </c>
      <c r="E270" s="168">
        <v>3742.46</v>
      </c>
      <c r="F270" s="205">
        <v>6100</v>
      </c>
      <c r="G270" s="77">
        <f>G271+G275+G279+G283+G287</f>
        <v>6100</v>
      </c>
      <c r="H270" s="77">
        <f t="shared" ref="H270:I270" si="15">H271+H275+H279+H283+H287</f>
        <v>6100</v>
      </c>
      <c r="I270" s="77">
        <f t="shared" si="15"/>
        <v>6100</v>
      </c>
    </row>
    <row r="271" spans="1:10" x14ac:dyDescent="0.3">
      <c r="A271" s="262" t="s">
        <v>195</v>
      </c>
      <c r="B271" s="263"/>
      <c r="C271" s="264"/>
      <c r="D271" s="78" t="s">
        <v>196</v>
      </c>
      <c r="E271" s="169">
        <v>2000</v>
      </c>
      <c r="F271" s="202">
        <v>3000</v>
      </c>
      <c r="G271" s="79">
        <v>3000</v>
      </c>
      <c r="H271" s="79">
        <v>3000</v>
      </c>
      <c r="I271" s="80">
        <v>3000</v>
      </c>
      <c r="J271" s="130" t="s">
        <v>277</v>
      </c>
    </row>
    <row r="272" spans="1:10" x14ac:dyDescent="0.3">
      <c r="A272" s="250" t="s">
        <v>57</v>
      </c>
      <c r="B272" s="251"/>
      <c r="C272" s="252"/>
      <c r="D272" s="27" t="s">
        <v>58</v>
      </c>
      <c r="E272" s="170">
        <v>2000</v>
      </c>
      <c r="F272" s="206">
        <v>3000</v>
      </c>
      <c r="G272" s="97">
        <v>3000</v>
      </c>
      <c r="H272" s="97">
        <v>3000</v>
      </c>
      <c r="I272" s="98">
        <v>3000</v>
      </c>
    </row>
    <row r="273" spans="1:10" x14ac:dyDescent="0.3">
      <c r="A273" s="253">
        <v>3</v>
      </c>
      <c r="B273" s="254"/>
      <c r="C273" s="255"/>
      <c r="D273" s="19" t="s">
        <v>78</v>
      </c>
      <c r="E273" s="171">
        <v>2000</v>
      </c>
      <c r="F273" s="207">
        <v>3000</v>
      </c>
      <c r="G273" s="47">
        <v>3000</v>
      </c>
      <c r="H273" s="47">
        <v>3000</v>
      </c>
      <c r="I273" s="48">
        <v>3000</v>
      </c>
    </row>
    <row r="274" spans="1:10" x14ac:dyDescent="0.3">
      <c r="A274" s="259">
        <v>38</v>
      </c>
      <c r="B274" s="260"/>
      <c r="C274" s="261"/>
      <c r="D274" s="19" t="s">
        <v>183</v>
      </c>
      <c r="E274" s="171">
        <v>2000</v>
      </c>
      <c r="F274" s="207">
        <v>3000</v>
      </c>
      <c r="G274" s="47">
        <v>3000</v>
      </c>
      <c r="H274" s="47">
        <v>3000</v>
      </c>
      <c r="I274" s="48">
        <v>3000</v>
      </c>
    </row>
    <row r="275" spans="1:10" ht="26.4" x14ac:dyDescent="0.3">
      <c r="A275" s="262" t="s">
        <v>197</v>
      </c>
      <c r="B275" s="263"/>
      <c r="C275" s="264"/>
      <c r="D275" s="78" t="s">
        <v>198</v>
      </c>
      <c r="E275" s="169">
        <v>300</v>
      </c>
      <c r="F275" s="202">
        <v>700</v>
      </c>
      <c r="G275" s="79">
        <v>700</v>
      </c>
      <c r="H275" s="79">
        <v>700</v>
      </c>
      <c r="I275" s="80">
        <v>700</v>
      </c>
      <c r="J275" s="130" t="s">
        <v>94</v>
      </c>
    </row>
    <row r="276" spans="1:10" x14ac:dyDescent="0.3">
      <c r="A276" s="250" t="s">
        <v>57</v>
      </c>
      <c r="B276" s="251"/>
      <c r="C276" s="252"/>
      <c r="D276" s="20" t="s">
        <v>199</v>
      </c>
      <c r="E276" s="177">
        <v>300</v>
      </c>
      <c r="F276" s="212">
        <v>700</v>
      </c>
      <c r="G276" s="97">
        <v>700</v>
      </c>
      <c r="H276" s="97">
        <v>700</v>
      </c>
      <c r="I276" s="98">
        <v>700</v>
      </c>
    </row>
    <row r="277" spans="1:10" x14ac:dyDescent="0.3">
      <c r="A277" s="253">
        <v>3</v>
      </c>
      <c r="B277" s="254"/>
      <c r="C277" s="255"/>
      <c r="D277" s="19" t="s">
        <v>78</v>
      </c>
      <c r="E277" s="171">
        <v>300</v>
      </c>
      <c r="F277" s="207">
        <v>700</v>
      </c>
      <c r="G277" s="47">
        <v>700</v>
      </c>
      <c r="H277" s="47">
        <v>700</v>
      </c>
      <c r="I277" s="48">
        <v>700</v>
      </c>
    </row>
    <row r="278" spans="1:10" x14ac:dyDescent="0.3">
      <c r="A278" s="259">
        <v>38</v>
      </c>
      <c r="B278" s="260"/>
      <c r="C278" s="261"/>
      <c r="D278" s="19" t="s">
        <v>183</v>
      </c>
      <c r="E278" s="171">
        <v>300</v>
      </c>
      <c r="F278" s="207">
        <v>700</v>
      </c>
      <c r="G278" s="47">
        <v>700</v>
      </c>
      <c r="H278" s="47">
        <v>700</v>
      </c>
      <c r="I278" s="48">
        <v>700</v>
      </c>
    </row>
    <row r="279" spans="1:10" x14ac:dyDescent="0.3">
      <c r="A279" s="262" t="s">
        <v>200</v>
      </c>
      <c r="B279" s="263"/>
      <c r="C279" s="264"/>
      <c r="D279" s="78" t="s">
        <v>201</v>
      </c>
      <c r="E279" s="169">
        <v>800</v>
      </c>
      <c r="F279" s="202">
        <v>700</v>
      </c>
      <c r="G279" s="79">
        <v>700</v>
      </c>
      <c r="H279" s="79">
        <v>700</v>
      </c>
      <c r="I279" s="80">
        <v>700</v>
      </c>
      <c r="J279" s="130" t="s">
        <v>274</v>
      </c>
    </row>
    <row r="280" spans="1:10" x14ac:dyDescent="0.3">
      <c r="A280" s="250" t="s">
        <v>57</v>
      </c>
      <c r="B280" s="251"/>
      <c r="C280" s="252"/>
      <c r="D280" s="27" t="s">
        <v>58</v>
      </c>
      <c r="E280" s="170">
        <v>800</v>
      </c>
      <c r="F280" s="206">
        <v>700</v>
      </c>
      <c r="G280" s="97">
        <v>700</v>
      </c>
      <c r="H280" s="97">
        <v>700</v>
      </c>
      <c r="I280" s="98">
        <v>700</v>
      </c>
    </row>
    <row r="281" spans="1:10" x14ac:dyDescent="0.3">
      <c r="A281" s="253">
        <v>3</v>
      </c>
      <c r="B281" s="254"/>
      <c r="C281" s="255"/>
      <c r="D281" s="19" t="s">
        <v>78</v>
      </c>
      <c r="E281" s="171">
        <v>800</v>
      </c>
      <c r="F281" s="207">
        <v>700</v>
      </c>
      <c r="G281" s="47">
        <v>700</v>
      </c>
      <c r="H281" s="47">
        <v>700</v>
      </c>
      <c r="I281" s="48">
        <v>700</v>
      </c>
    </row>
    <row r="282" spans="1:10" x14ac:dyDescent="0.3">
      <c r="A282" s="259">
        <v>38</v>
      </c>
      <c r="B282" s="260"/>
      <c r="C282" s="261"/>
      <c r="D282" s="19" t="s">
        <v>183</v>
      </c>
      <c r="E282" s="171">
        <v>800</v>
      </c>
      <c r="F282" s="207">
        <v>700</v>
      </c>
      <c r="G282" s="47">
        <v>700</v>
      </c>
      <c r="H282" s="47">
        <v>700</v>
      </c>
      <c r="I282" s="48">
        <v>700</v>
      </c>
    </row>
    <row r="283" spans="1:10" ht="27" x14ac:dyDescent="0.3">
      <c r="A283" s="268" t="s">
        <v>331</v>
      </c>
      <c r="B283" s="269"/>
      <c r="C283" s="270"/>
      <c r="D283" s="84" t="s">
        <v>332</v>
      </c>
      <c r="E283" s="174">
        <v>642.46</v>
      </c>
      <c r="F283" s="80">
        <v>1200</v>
      </c>
      <c r="G283" s="79">
        <v>1200</v>
      </c>
      <c r="H283" s="79">
        <v>1200</v>
      </c>
      <c r="I283" s="79">
        <v>1200</v>
      </c>
      <c r="J283" s="130" t="s">
        <v>343</v>
      </c>
    </row>
    <row r="284" spans="1:10" x14ac:dyDescent="0.3">
      <c r="A284" s="250" t="s">
        <v>57</v>
      </c>
      <c r="B284" s="251"/>
      <c r="C284" s="252"/>
      <c r="D284" s="27" t="s">
        <v>58</v>
      </c>
      <c r="E284" s="170">
        <v>642.46</v>
      </c>
      <c r="F284" s="206">
        <v>1200</v>
      </c>
      <c r="G284" s="47">
        <v>1200</v>
      </c>
      <c r="H284" s="47">
        <v>1200</v>
      </c>
      <c r="I284" s="48">
        <v>1200</v>
      </c>
    </row>
    <row r="285" spans="1:10" x14ac:dyDescent="0.3">
      <c r="A285" s="253">
        <v>3</v>
      </c>
      <c r="B285" s="254"/>
      <c r="C285" s="255"/>
      <c r="D285" s="19" t="s">
        <v>7</v>
      </c>
      <c r="E285" s="171">
        <v>642.46</v>
      </c>
      <c r="F285" s="207">
        <v>1200</v>
      </c>
      <c r="G285" s="47">
        <v>1200</v>
      </c>
      <c r="H285" s="47">
        <v>1200</v>
      </c>
      <c r="I285" s="48">
        <v>1200</v>
      </c>
    </row>
    <row r="286" spans="1:10" x14ac:dyDescent="0.3">
      <c r="A286" s="259">
        <v>38</v>
      </c>
      <c r="B286" s="260"/>
      <c r="C286" s="261"/>
      <c r="D286" s="19" t="s">
        <v>183</v>
      </c>
      <c r="E286" s="171">
        <v>642.46</v>
      </c>
      <c r="F286" s="207">
        <v>1200</v>
      </c>
      <c r="G286" s="47">
        <v>1200</v>
      </c>
      <c r="H286" s="47">
        <v>1200</v>
      </c>
      <c r="I286" s="48">
        <v>1200</v>
      </c>
    </row>
    <row r="287" spans="1:10" x14ac:dyDescent="0.3">
      <c r="A287" s="268" t="s">
        <v>403</v>
      </c>
      <c r="B287" s="269"/>
      <c r="C287" s="270"/>
      <c r="D287" s="83" t="s">
        <v>404</v>
      </c>
      <c r="E287" s="79"/>
      <c r="F287" s="79">
        <v>500</v>
      </c>
      <c r="G287" s="79">
        <v>500</v>
      </c>
      <c r="H287" s="79">
        <v>500</v>
      </c>
      <c r="I287" s="79">
        <v>500</v>
      </c>
      <c r="J287" s="130" t="s">
        <v>56</v>
      </c>
    </row>
    <row r="288" spans="1:10" x14ac:dyDescent="0.3">
      <c r="A288" s="253" t="s">
        <v>57</v>
      </c>
      <c r="B288" s="254"/>
      <c r="C288" s="255"/>
      <c r="D288" s="19" t="s">
        <v>58</v>
      </c>
      <c r="E288" s="171"/>
      <c r="F288" s="207">
        <v>500</v>
      </c>
      <c r="G288" s="207">
        <v>500</v>
      </c>
      <c r="H288" s="207">
        <v>500</v>
      </c>
      <c r="I288" s="207">
        <v>500</v>
      </c>
    </row>
    <row r="289" spans="1:10" x14ac:dyDescent="0.3">
      <c r="A289" s="253">
        <v>3</v>
      </c>
      <c r="B289" s="254"/>
      <c r="C289" s="255"/>
      <c r="D289" s="19" t="s">
        <v>7</v>
      </c>
      <c r="E289" s="171"/>
      <c r="F289" s="207">
        <v>500</v>
      </c>
      <c r="G289" s="207">
        <v>500</v>
      </c>
      <c r="H289" s="207">
        <v>500</v>
      </c>
      <c r="I289" s="207">
        <v>500</v>
      </c>
    </row>
    <row r="290" spans="1:10" x14ac:dyDescent="0.3">
      <c r="A290" s="259">
        <v>38</v>
      </c>
      <c r="B290" s="260"/>
      <c r="C290" s="261"/>
      <c r="D290" s="19" t="s">
        <v>183</v>
      </c>
      <c r="E290" s="171"/>
      <c r="F290" s="207">
        <v>500</v>
      </c>
      <c r="G290" s="207">
        <v>500</v>
      </c>
      <c r="H290" s="207">
        <v>500</v>
      </c>
      <c r="I290" s="207">
        <v>500</v>
      </c>
    </row>
    <row r="291" spans="1:10" ht="26.4" x14ac:dyDescent="0.3">
      <c r="A291" s="265" t="s">
        <v>202</v>
      </c>
      <c r="B291" s="266"/>
      <c r="C291" s="267"/>
      <c r="D291" s="76" t="s">
        <v>203</v>
      </c>
      <c r="E291" s="168">
        <v>465801.34</v>
      </c>
      <c r="F291" s="205">
        <v>694500</v>
      </c>
      <c r="G291" s="77">
        <f>G292+G298+G304+G309+G315+G320+G325+G331+G336+G341+G346+G351+G356+G362+G367+G372+G377+G382+G387+G392+G399+G404</f>
        <v>1598000</v>
      </c>
      <c r="H291" s="77">
        <f t="shared" ref="H291:I291" si="16">H292+H298+H304+H309+H315+H320+H325+H331+H336+H341+H346+H351+H356+H362+H367+H372+H377+H382+H387+H392+H399+H404</f>
        <v>1068000</v>
      </c>
      <c r="I291" s="77">
        <f t="shared" si="16"/>
        <v>967000</v>
      </c>
    </row>
    <row r="292" spans="1:10" ht="26.4" x14ac:dyDescent="0.3">
      <c r="A292" s="271" t="s">
        <v>204</v>
      </c>
      <c r="B292" s="272"/>
      <c r="C292" s="273"/>
      <c r="D292" s="78" t="s">
        <v>205</v>
      </c>
      <c r="E292" s="169">
        <v>125769.38</v>
      </c>
      <c r="F292" s="202">
        <v>230000</v>
      </c>
      <c r="G292" s="79">
        <v>200000</v>
      </c>
      <c r="H292" s="79">
        <v>200000</v>
      </c>
      <c r="I292" s="79">
        <v>200000</v>
      </c>
      <c r="J292" s="130" t="s">
        <v>278</v>
      </c>
    </row>
    <row r="293" spans="1:10" x14ac:dyDescent="0.3">
      <c r="A293" s="250" t="s">
        <v>57</v>
      </c>
      <c r="B293" s="251"/>
      <c r="C293" s="252"/>
      <c r="D293" s="27" t="s">
        <v>58</v>
      </c>
      <c r="E293" s="170">
        <v>39869.379999999997</v>
      </c>
      <c r="F293" s="206">
        <v>47800</v>
      </c>
      <c r="G293" s="97">
        <v>30000</v>
      </c>
      <c r="H293" s="97">
        <v>30000</v>
      </c>
      <c r="I293" s="98">
        <v>20000</v>
      </c>
    </row>
    <row r="294" spans="1:10" x14ac:dyDescent="0.3">
      <c r="A294" s="250" t="s">
        <v>385</v>
      </c>
      <c r="B294" s="251"/>
      <c r="C294" s="252"/>
      <c r="D294" s="27" t="s">
        <v>386</v>
      </c>
      <c r="E294" s="170">
        <v>0</v>
      </c>
      <c r="F294" s="206">
        <v>3200</v>
      </c>
      <c r="G294" s="97">
        <v>10200</v>
      </c>
      <c r="H294" s="97">
        <v>11200</v>
      </c>
      <c r="I294" s="98">
        <v>11200</v>
      </c>
    </row>
    <row r="295" spans="1:10" x14ac:dyDescent="0.3">
      <c r="A295" s="250" t="s">
        <v>390</v>
      </c>
      <c r="B295" s="251"/>
      <c r="C295" s="252"/>
      <c r="D295" s="27" t="s">
        <v>389</v>
      </c>
      <c r="E295" s="170">
        <v>85900</v>
      </c>
      <c r="F295" s="206">
        <v>179000</v>
      </c>
      <c r="G295" s="97">
        <v>159800</v>
      </c>
      <c r="H295" s="97">
        <v>158800</v>
      </c>
      <c r="I295" s="98">
        <v>168800</v>
      </c>
    </row>
    <row r="296" spans="1:10" ht="26.4" x14ac:dyDescent="0.3">
      <c r="A296" s="253">
        <v>4</v>
      </c>
      <c r="B296" s="254"/>
      <c r="C296" s="255"/>
      <c r="D296" s="19" t="s">
        <v>206</v>
      </c>
      <c r="E296" s="171">
        <v>125769.38</v>
      </c>
      <c r="F296" s="207">
        <v>230000</v>
      </c>
      <c r="G296" s="47">
        <v>200000</v>
      </c>
      <c r="H296" s="47">
        <v>200000</v>
      </c>
      <c r="I296" s="48">
        <v>200000</v>
      </c>
    </row>
    <row r="297" spans="1:10" ht="26.4" x14ac:dyDescent="0.3">
      <c r="A297" s="259">
        <v>42</v>
      </c>
      <c r="B297" s="260"/>
      <c r="C297" s="261"/>
      <c r="D297" s="19" t="s">
        <v>22</v>
      </c>
      <c r="E297" s="171">
        <v>125769.38</v>
      </c>
      <c r="F297" s="207">
        <v>230000</v>
      </c>
      <c r="G297" s="47">
        <v>200000</v>
      </c>
      <c r="H297" s="47">
        <v>200000</v>
      </c>
      <c r="I297" s="48">
        <v>200000</v>
      </c>
    </row>
    <row r="298" spans="1:10" x14ac:dyDescent="0.3">
      <c r="A298" s="271" t="s">
        <v>208</v>
      </c>
      <c r="B298" s="272"/>
      <c r="C298" s="273"/>
      <c r="D298" s="78" t="s">
        <v>209</v>
      </c>
      <c r="E298" s="169">
        <v>31488.85</v>
      </c>
      <c r="F298" s="202">
        <v>65000</v>
      </c>
      <c r="G298" s="79">
        <v>100000</v>
      </c>
      <c r="H298" s="79">
        <v>80000</v>
      </c>
      <c r="I298" s="79">
        <v>80000</v>
      </c>
      <c r="J298" s="130" t="s">
        <v>279</v>
      </c>
    </row>
    <row r="299" spans="1:10" x14ac:dyDescent="0.3">
      <c r="A299" s="250" t="s">
        <v>57</v>
      </c>
      <c r="B299" s="251"/>
      <c r="C299" s="252"/>
      <c r="D299" s="27" t="s">
        <v>58</v>
      </c>
      <c r="E299" s="170">
        <v>24247.56</v>
      </c>
      <c r="F299" s="206">
        <v>2300</v>
      </c>
      <c r="G299" s="99">
        <v>68000</v>
      </c>
      <c r="H299" s="97">
        <v>72000</v>
      </c>
      <c r="I299" s="98">
        <v>80000</v>
      </c>
    </row>
    <row r="300" spans="1:10" ht="22.8" x14ac:dyDescent="0.3">
      <c r="A300" s="250" t="s">
        <v>352</v>
      </c>
      <c r="B300" s="251"/>
      <c r="C300" s="252"/>
      <c r="D300" s="135" t="s">
        <v>6</v>
      </c>
      <c r="E300" s="178">
        <v>0</v>
      </c>
      <c r="F300" s="206">
        <v>2700</v>
      </c>
      <c r="G300" s="99">
        <v>32000</v>
      </c>
      <c r="H300" s="97">
        <v>8000</v>
      </c>
      <c r="I300" s="98">
        <v>0</v>
      </c>
    </row>
    <row r="301" spans="1:10" x14ac:dyDescent="0.3">
      <c r="A301" s="250" t="s">
        <v>86</v>
      </c>
      <c r="B301" s="251"/>
      <c r="C301" s="252"/>
      <c r="D301" s="135" t="s">
        <v>207</v>
      </c>
      <c r="E301" s="178"/>
      <c r="F301" s="206">
        <v>60000</v>
      </c>
      <c r="G301" s="99"/>
      <c r="H301" s="97"/>
      <c r="I301" s="98"/>
    </row>
    <row r="302" spans="1:10" ht="26.4" x14ac:dyDescent="0.3">
      <c r="A302" s="253">
        <v>4</v>
      </c>
      <c r="B302" s="254"/>
      <c r="C302" s="255"/>
      <c r="D302" s="19" t="s">
        <v>206</v>
      </c>
      <c r="E302" s="171">
        <v>31488.85</v>
      </c>
      <c r="F302" s="207">
        <v>65000</v>
      </c>
      <c r="G302" s="50">
        <v>100000</v>
      </c>
      <c r="H302" s="47">
        <v>80000</v>
      </c>
      <c r="I302" s="48">
        <v>80000</v>
      </c>
    </row>
    <row r="303" spans="1:10" ht="26.4" x14ac:dyDescent="0.3">
      <c r="A303" s="259">
        <v>42</v>
      </c>
      <c r="B303" s="260"/>
      <c r="C303" s="261"/>
      <c r="D303" s="19" t="s">
        <v>22</v>
      </c>
      <c r="E303" s="171">
        <v>31488.85</v>
      </c>
      <c r="F303" s="207">
        <v>65000</v>
      </c>
      <c r="G303" s="50">
        <v>100000</v>
      </c>
      <c r="H303" s="47">
        <v>80000</v>
      </c>
      <c r="I303" s="48">
        <v>80000</v>
      </c>
    </row>
    <row r="304" spans="1:10" x14ac:dyDescent="0.3">
      <c r="A304" s="271" t="s">
        <v>210</v>
      </c>
      <c r="B304" s="272"/>
      <c r="C304" s="273"/>
      <c r="D304" s="78" t="s">
        <v>211</v>
      </c>
      <c r="E304" s="169">
        <v>13612.5</v>
      </c>
      <c r="F304" s="202">
        <v>30000</v>
      </c>
      <c r="G304" s="79">
        <v>20000</v>
      </c>
      <c r="H304" s="79">
        <v>20000</v>
      </c>
      <c r="I304" s="79">
        <v>20000</v>
      </c>
      <c r="J304" s="130" t="s">
        <v>120</v>
      </c>
    </row>
    <row r="305" spans="1:10" x14ac:dyDescent="0.3">
      <c r="A305" s="250" t="s">
        <v>57</v>
      </c>
      <c r="B305" s="251"/>
      <c r="C305" s="252"/>
      <c r="D305" s="27" t="s">
        <v>58</v>
      </c>
      <c r="E305" s="170">
        <v>2612.5</v>
      </c>
      <c r="F305" s="206">
        <v>10000</v>
      </c>
      <c r="G305" s="97">
        <v>10000</v>
      </c>
      <c r="H305" s="97">
        <v>10000</v>
      </c>
      <c r="I305" s="97">
        <v>10000</v>
      </c>
    </row>
    <row r="306" spans="1:10" x14ac:dyDescent="0.3">
      <c r="A306" s="250" t="s">
        <v>86</v>
      </c>
      <c r="B306" s="251"/>
      <c r="C306" s="252"/>
      <c r="D306" s="27" t="s">
        <v>230</v>
      </c>
      <c r="E306" s="170">
        <v>11000</v>
      </c>
      <c r="F306" s="206">
        <v>20000</v>
      </c>
      <c r="G306" s="97">
        <v>10000</v>
      </c>
      <c r="H306" s="97">
        <v>10000</v>
      </c>
      <c r="I306" s="97">
        <v>10000</v>
      </c>
    </row>
    <row r="307" spans="1:10" ht="26.4" x14ac:dyDescent="0.3">
      <c r="A307" s="253">
        <v>4</v>
      </c>
      <c r="B307" s="254"/>
      <c r="C307" s="255"/>
      <c r="D307" s="19" t="s">
        <v>206</v>
      </c>
      <c r="E307" s="171">
        <v>13612.5</v>
      </c>
      <c r="F307" s="207">
        <v>30000</v>
      </c>
      <c r="G307" s="47">
        <v>20000</v>
      </c>
      <c r="H307" s="47">
        <v>20000</v>
      </c>
      <c r="I307" s="47">
        <v>20000</v>
      </c>
    </row>
    <row r="308" spans="1:10" ht="26.4" x14ac:dyDescent="0.3">
      <c r="A308" s="259">
        <v>42</v>
      </c>
      <c r="B308" s="260"/>
      <c r="C308" s="261"/>
      <c r="D308" s="19" t="s">
        <v>22</v>
      </c>
      <c r="E308" s="171">
        <v>13612.5</v>
      </c>
      <c r="F308" s="207">
        <v>30000</v>
      </c>
      <c r="G308" s="47">
        <v>20000</v>
      </c>
      <c r="H308" s="47">
        <v>20000</v>
      </c>
      <c r="I308" s="47">
        <v>20000</v>
      </c>
    </row>
    <row r="309" spans="1:10" x14ac:dyDescent="0.3">
      <c r="A309" s="271" t="s">
        <v>212</v>
      </c>
      <c r="B309" s="272"/>
      <c r="C309" s="273"/>
      <c r="D309" s="78" t="s">
        <v>213</v>
      </c>
      <c r="E309" s="169">
        <v>0</v>
      </c>
      <c r="F309" s="202">
        <v>10000</v>
      </c>
      <c r="G309" s="79">
        <v>15000</v>
      </c>
      <c r="H309" s="79">
        <v>10000</v>
      </c>
      <c r="I309" s="79">
        <v>10000</v>
      </c>
      <c r="J309" s="130" t="s">
        <v>120</v>
      </c>
    </row>
    <row r="310" spans="1:10" x14ac:dyDescent="0.3">
      <c r="A310" s="250" t="s">
        <v>57</v>
      </c>
      <c r="B310" s="251"/>
      <c r="C310" s="252"/>
      <c r="D310" s="27" t="s">
        <v>58</v>
      </c>
      <c r="E310" s="170">
        <v>0</v>
      </c>
      <c r="F310" s="206">
        <v>2000</v>
      </c>
      <c r="G310" s="97">
        <v>5000</v>
      </c>
      <c r="H310" s="97">
        <v>3000</v>
      </c>
      <c r="I310" s="98">
        <v>2000</v>
      </c>
    </row>
    <row r="311" spans="1:10" x14ac:dyDescent="0.3">
      <c r="A311" s="250" t="s">
        <v>385</v>
      </c>
      <c r="B311" s="251"/>
      <c r="C311" s="252"/>
      <c r="D311" s="27" t="s">
        <v>387</v>
      </c>
      <c r="E311" s="170">
        <v>0</v>
      </c>
      <c r="F311" s="206">
        <v>0</v>
      </c>
      <c r="G311" s="97">
        <v>300</v>
      </c>
      <c r="H311" s="97">
        <v>300</v>
      </c>
      <c r="I311" s="98">
        <v>300</v>
      </c>
    </row>
    <row r="312" spans="1:10" x14ac:dyDescent="0.3">
      <c r="A312" s="250" t="s">
        <v>86</v>
      </c>
      <c r="B312" s="251"/>
      <c r="C312" s="252"/>
      <c r="D312" s="27" t="s">
        <v>230</v>
      </c>
      <c r="E312" s="170">
        <v>0</v>
      </c>
      <c r="F312" s="206">
        <v>8000</v>
      </c>
      <c r="G312" s="97">
        <v>9700</v>
      </c>
      <c r="H312" s="97">
        <v>6700</v>
      </c>
      <c r="I312" s="98">
        <v>7700</v>
      </c>
    </row>
    <row r="313" spans="1:10" ht="26.4" x14ac:dyDescent="0.3">
      <c r="A313" s="253">
        <v>4</v>
      </c>
      <c r="B313" s="254"/>
      <c r="C313" s="255"/>
      <c r="D313" s="19" t="s">
        <v>206</v>
      </c>
      <c r="E313" s="171">
        <v>0</v>
      </c>
      <c r="F313" s="207">
        <v>10000</v>
      </c>
      <c r="G313" s="47">
        <v>15000</v>
      </c>
      <c r="H313" s="47">
        <v>10000</v>
      </c>
      <c r="I313" s="48">
        <v>10000</v>
      </c>
    </row>
    <row r="314" spans="1:10" ht="26.4" x14ac:dyDescent="0.3">
      <c r="A314" s="259">
        <v>42</v>
      </c>
      <c r="B314" s="260"/>
      <c r="C314" s="261"/>
      <c r="D314" s="19" t="s">
        <v>22</v>
      </c>
      <c r="E314" s="171">
        <v>0</v>
      </c>
      <c r="F314" s="207">
        <v>10000</v>
      </c>
      <c r="G314" s="47">
        <v>15000</v>
      </c>
      <c r="H314" s="47">
        <v>10000</v>
      </c>
      <c r="I314" s="48">
        <v>10000</v>
      </c>
    </row>
    <row r="315" spans="1:10" ht="14.4" customHeight="1" x14ac:dyDescent="0.3">
      <c r="A315" s="274" t="s">
        <v>214</v>
      </c>
      <c r="B315" s="275"/>
      <c r="C315" s="276"/>
      <c r="D315" s="83" t="s">
        <v>215</v>
      </c>
      <c r="E315" s="147">
        <v>0</v>
      </c>
      <c r="F315" s="79">
        <v>0</v>
      </c>
      <c r="G315" s="79">
        <v>8000</v>
      </c>
      <c r="H315" s="79">
        <v>8000</v>
      </c>
      <c r="I315" s="79">
        <v>5000</v>
      </c>
      <c r="J315" s="130" t="s">
        <v>124</v>
      </c>
    </row>
    <row r="316" spans="1:10" x14ac:dyDescent="0.3">
      <c r="A316" s="250" t="s">
        <v>57</v>
      </c>
      <c r="B316" s="251"/>
      <c r="C316" s="252"/>
      <c r="D316" s="27" t="s">
        <v>58</v>
      </c>
      <c r="E316" s="170">
        <v>0</v>
      </c>
      <c r="F316" s="206">
        <v>0</v>
      </c>
      <c r="G316" s="97">
        <v>2000</v>
      </c>
      <c r="H316" s="97">
        <v>2000</v>
      </c>
      <c r="I316" s="98">
        <v>2000</v>
      </c>
    </row>
    <row r="317" spans="1:10" x14ac:dyDescent="0.3">
      <c r="A317" s="250" t="s">
        <v>282</v>
      </c>
      <c r="B317" s="251"/>
      <c r="C317" s="252"/>
      <c r="D317" s="27" t="s">
        <v>230</v>
      </c>
      <c r="E317" s="170">
        <v>0</v>
      </c>
      <c r="F317" s="206">
        <v>0</v>
      </c>
      <c r="G317" s="97">
        <v>6000</v>
      </c>
      <c r="H317" s="97">
        <v>6000</v>
      </c>
      <c r="I317" s="98">
        <v>3000</v>
      </c>
    </row>
    <row r="318" spans="1:10" ht="26.4" x14ac:dyDescent="0.3">
      <c r="A318" s="253">
        <v>4</v>
      </c>
      <c r="B318" s="254"/>
      <c r="C318" s="255"/>
      <c r="D318" s="19" t="s">
        <v>206</v>
      </c>
      <c r="E318" s="171">
        <v>0</v>
      </c>
      <c r="F318" s="207">
        <v>0</v>
      </c>
      <c r="G318" s="47">
        <v>8000</v>
      </c>
      <c r="H318" s="47">
        <v>8000</v>
      </c>
      <c r="I318" s="48">
        <v>5000</v>
      </c>
    </row>
    <row r="319" spans="1:10" ht="26.4" x14ac:dyDescent="0.3">
      <c r="A319" s="259">
        <v>42</v>
      </c>
      <c r="B319" s="260"/>
      <c r="C319" s="261"/>
      <c r="D319" s="19" t="s">
        <v>22</v>
      </c>
      <c r="E319" s="171">
        <v>0</v>
      </c>
      <c r="F319" s="207">
        <v>0</v>
      </c>
      <c r="G319" s="47">
        <v>8000</v>
      </c>
      <c r="H319" s="47">
        <v>8000</v>
      </c>
      <c r="I319" s="48">
        <v>5000</v>
      </c>
    </row>
    <row r="320" spans="1:10" x14ac:dyDescent="0.3">
      <c r="A320" s="271" t="s">
        <v>216</v>
      </c>
      <c r="B320" s="272"/>
      <c r="C320" s="273"/>
      <c r="D320" s="78" t="s">
        <v>217</v>
      </c>
      <c r="E320" s="169">
        <v>0</v>
      </c>
      <c r="F320" s="202">
        <v>30000</v>
      </c>
      <c r="G320" s="79">
        <v>70000</v>
      </c>
      <c r="H320" s="79">
        <v>70000</v>
      </c>
      <c r="I320" s="79">
        <v>50000</v>
      </c>
      <c r="J320" s="130" t="s">
        <v>279</v>
      </c>
    </row>
    <row r="321" spans="1:10" x14ac:dyDescent="0.3">
      <c r="A321" s="250" t="s">
        <v>57</v>
      </c>
      <c r="B321" s="251"/>
      <c r="C321" s="252"/>
      <c r="D321" s="27" t="s">
        <v>58</v>
      </c>
      <c r="E321" s="170">
        <v>0</v>
      </c>
      <c r="F321" s="206">
        <v>5000</v>
      </c>
      <c r="G321" s="97">
        <v>10000</v>
      </c>
      <c r="H321" s="97">
        <v>10000</v>
      </c>
      <c r="I321" s="98">
        <v>10000</v>
      </c>
    </row>
    <row r="322" spans="1:10" x14ac:dyDescent="0.3">
      <c r="A322" s="250" t="s">
        <v>86</v>
      </c>
      <c r="B322" s="251"/>
      <c r="C322" s="252"/>
      <c r="D322" s="27" t="s">
        <v>230</v>
      </c>
      <c r="E322" s="170">
        <v>0</v>
      </c>
      <c r="F322" s="206">
        <v>25000</v>
      </c>
      <c r="G322" s="97">
        <v>60000</v>
      </c>
      <c r="H322" s="97">
        <v>60000</v>
      </c>
      <c r="I322" s="98">
        <v>40000</v>
      </c>
    </row>
    <row r="323" spans="1:10" ht="26.4" x14ac:dyDescent="0.3">
      <c r="A323" s="253">
        <v>4</v>
      </c>
      <c r="B323" s="254"/>
      <c r="C323" s="255"/>
      <c r="D323" s="19" t="s">
        <v>206</v>
      </c>
      <c r="E323" s="171">
        <v>0</v>
      </c>
      <c r="F323" s="207">
        <v>30000</v>
      </c>
      <c r="G323" s="47">
        <v>70000</v>
      </c>
      <c r="H323" s="47">
        <v>70000</v>
      </c>
      <c r="I323" s="48">
        <v>50000</v>
      </c>
    </row>
    <row r="324" spans="1:10" ht="26.4" x14ac:dyDescent="0.3">
      <c r="A324" s="259">
        <v>42</v>
      </c>
      <c r="B324" s="260"/>
      <c r="C324" s="261"/>
      <c r="D324" s="19" t="s">
        <v>218</v>
      </c>
      <c r="E324" s="171">
        <v>0</v>
      </c>
      <c r="F324" s="207">
        <v>30000</v>
      </c>
      <c r="G324" s="47">
        <v>70000</v>
      </c>
      <c r="H324" s="47">
        <v>70000</v>
      </c>
      <c r="I324" s="48">
        <v>50000</v>
      </c>
    </row>
    <row r="325" spans="1:10" x14ac:dyDescent="0.3">
      <c r="A325" s="271" t="s">
        <v>219</v>
      </c>
      <c r="B325" s="272"/>
      <c r="C325" s="273"/>
      <c r="D325" s="78" t="s">
        <v>220</v>
      </c>
      <c r="E325" s="169">
        <v>78607.539999999994</v>
      </c>
      <c r="F325" s="202">
        <v>0</v>
      </c>
      <c r="G325" s="79">
        <v>80000</v>
      </c>
      <c r="H325" s="79">
        <v>50000</v>
      </c>
      <c r="I325" s="79">
        <v>50000</v>
      </c>
      <c r="J325" s="130" t="s">
        <v>99</v>
      </c>
    </row>
    <row r="326" spans="1:10" x14ac:dyDescent="0.3">
      <c r="A326" s="250" t="s">
        <v>57</v>
      </c>
      <c r="B326" s="251"/>
      <c r="C326" s="252"/>
      <c r="D326" s="27" t="s">
        <v>58</v>
      </c>
      <c r="E326" s="170">
        <v>43607.54</v>
      </c>
      <c r="F326" s="206">
        <v>0</v>
      </c>
      <c r="G326" s="97">
        <v>5000</v>
      </c>
      <c r="H326" s="97">
        <v>5000</v>
      </c>
      <c r="I326" s="98">
        <v>5000</v>
      </c>
    </row>
    <row r="327" spans="1:10" x14ac:dyDescent="0.3">
      <c r="A327" s="250" t="s">
        <v>385</v>
      </c>
      <c r="B327" s="251"/>
      <c r="C327" s="252"/>
      <c r="D327" s="27" t="s">
        <v>387</v>
      </c>
      <c r="E327" s="170">
        <v>0</v>
      </c>
      <c r="F327" s="206">
        <v>0</v>
      </c>
      <c r="G327" s="97">
        <v>500</v>
      </c>
      <c r="H327" s="97">
        <v>500</v>
      </c>
      <c r="I327" s="98">
        <v>500</v>
      </c>
    </row>
    <row r="328" spans="1:10" x14ac:dyDescent="0.3">
      <c r="A328" s="250" t="s">
        <v>86</v>
      </c>
      <c r="B328" s="251"/>
      <c r="C328" s="252"/>
      <c r="D328" s="27" t="s">
        <v>207</v>
      </c>
      <c r="E328" s="170">
        <v>35000</v>
      </c>
      <c r="F328" s="206">
        <v>0</v>
      </c>
      <c r="G328" s="97">
        <v>74500</v>
      </c>
      <c r="H328" s="97">
        <v>44500</v>
      </c>
      <c r="I328" s="98">
        <v>44500</v>
      </c>
    </row>
    <row r="329" spans="1:10" ht="26.4" x14ac:dyDescent="0.3">
      <c r="A329" s="253">
        <v>4</v>
      </c>
      <c r="B329" s="254"/>
      <c r="C329" s="255"/>
      <c r="D329" s="19" t="s">
        <v>206</v>
      </c>
      <c r="E329" s="171">
        <v>78607.539999999994</v>
      </c>
      <c r="F329" s="207">
        <v>0</v>
      </c>
      <c r="G329" s="47">
        <v>80000</v>
      </c>
      <c r="H329" s="47">
        <v>50000</v>
      </c>
      <c r="I329" s="48">
        <v>50000</v>
      </c>
    </row>
    <row r="330" spans="1:10" ht="26.4" x14ac:dyDescent="0.3">
      <c r="A330" s="259">
        <v>42</v>
      </c>
      <c r="B330" s="260"/>
      <c r="C330" s="261"/>
      <c r="D330" s="19" t="s">
        <v>22</v>
      </c>
      <c r="E330" s="171">
        <v>78607.539999999994</v>
      </c>
      <c r="F330" s="207">
        <v>0</v>
      </c>
      <c r="G330" s="47">
        <v>80000</v>
      </c>
      <c r="H330" s="47">
        <v>50000</v>
      </c>
      <c r="I330" s="48">
        <v>50000</v>
      </c>
    </row>
    <row r="331" spans="1:10" ht="26.4" x14ac:dyDescent="0.3">
      <c r="A331" s="271" t="s">
        <v>221</v>
      </c>
      <c r="B331" s="272"/>
      <c r="C331" s="273"/>
      <c r="D331" s="78" t="s">
        <v>330</v>
      </c>
      <c r="E331" s="169">
        <v>0</v>
      </c>
      <c r="F331" s="202">
        <v>21000</v>
      </c>
      <c r="G331" s="90">
        <v>25000</v>
      </c>
      <c r="H331" s="79">
        <v>0</v>
      </c>
      <c r="I331" s="79">
        <v>0</v>
      </c>
      <c r="J331" s="130" t="s">
        <v>279</v>
      </c>
    </row>
    <row r="332" spans="1:10" x14ac:dyDescent="0.3">
      <c r="A332" s="250" t="s">
        <v>57</v>
      </c>
      <c r="B332" s="251"/>
      <c r="C332" s="252"/>
      <c r="D332" s="27" t="s">
        <v>58</v>
      </c>
      <c r="E332" s="170">
        <v>0</v>
      </c>
      <c r="F332" s="206">
        <v>0</v>
      </c>
      <c r="G332" s="97">
        <v>25000</v>
      </c>
      <c r="H332" s="97">
        <v>0</v>
      </c>
      <c r="I332" s="98">
        <v>0</v>
      </c>
    </row>
    <row r="333" spans="1:10" x14ac:dyDescent="0.3">
      <c r="A333" s="250" t="s">
        <v>86</v>
      </c>
      <c r="B333" s="251"/>
      <c r="C333" s="252"/>
      <c r="D333" s="27" t="s">
        <v>207</v>
      </c>
      <c r="E333" s="170">
        <v>0</v>
      </c>
      <c r="F333" s="206">
        <v>21000</v>
      </c>
      <c r="G333" s="97">
        <v>0</v>
      </c>
      <c r="H333" s="97">
        <v>0</v>
      </c>
      <c r="I333" s="98"/>
    </row>
    <row r="334" spans="1:10" ht="26.4" x14ac:dyDescent="0.3">
      <c r="A334" s="253">
        <v>4</v>
      </c>
      <c r="B334" s="254"/>
      <c r="C334" s="255"/>
      <c r="D334" s="19" t="s">
        <v>206</v>
      </c>
      <c r="E334" s="171">
        <v>0</v>
      </c>
      <c r="F334" s="207">
        <v>21000</v>
      </c>
      <c r="G334" s="47">
        <v>25000</v>
      </c>
      <c r="H334" s="47">
        <v>0</v>
      </c>
      <c r="I334" s="48">
        <v>0</v>
      </c>
    </row>
    <row r="335" spans="1:10" ht="26.4" x14ac:dyDescent="0.3">
      <c r="A335" s="259">
        <v>42</v>
      </c>
      <c r="B335" s="260"/>
      <c r="C335" s="261"/>
      <c r="D335" s="19" t="s">
        <v>22</v>
      </c>
      <c r="E335" s="171">
        <v>0</v>
      </c>
      <c r="F335" s="207">
        <v>21000</v>
      </c>
      <c r="G335" s="47">
        <v>25000</v>
      </c>
      <c r="H335" s="47">
        <v>0</v>
      </c>
      <c r="I335" s="48">
        <v>0</v>
      </c>
    </row>
    <row r="336" spans="1:10" x14ac:dyDescent="0.3">
      <c r="A336" s="271" t="s">
        <v>222</v>
      </c>
      <c r="B336" s="272"/>
      <c r="C336" s="273"/>
      <c r="D336" s="78" t="s">
        <v>223</v>
      </c>
      <c r="E336" s="169">
        <v>22293.49</v>
      </c>
      <c r="F336" s="202">
        <v>45000</v>
      </c>
      <c r="G336" s="79">
        <v>20000</v>
      </c>
      <c r="H336" s="79">
        <v>20000</v>
      </c>
      <c r="I336" s="79">
        <v>7000</v>
      </c>
      <c r="J336" s="130" t="s">
        <v>279</v>
      </c>
    </row>
    <row r="337" spans="1:10" x14ac:dyDescent="0.3">
      <c r="A337" s="250" t="s">
        <v>224</v>
      </c>
      <c r="B337" s="251"/>
      <c r="C337" s="252"/>
      <c r="D337" s="27" t="s">
        <v>58</v>
      </c>
      <c r="E337" s="170">
        <v>2293.4899999999998</v>
      </c>
      <c r="F337" s="206">
        <v>8000</v>
      </c>
      <c r="G337" s="97">
        <v>5000</v>
      </c>
      <c r="H337" s="97">
        <v>5000</v>
      </c>
      <c r="I337" s="98">
        <v>3000</v>
      </c>
    </row>
    <row r="338" spans="1:10" x14ac:dyDescent="0.3">
      <c r="A338" s="250" t="s">
        <v>86</v>
      </c>
      <c r="B338" s="251"/>
      <c r="C338" s="252"/>
      <c r="D338" s="27" t="s">
        <v>207</v>
      </c>
      <c r="E338" s="170">
        <v>20000</v>
      </c>
      <c r="F338" s="206">
        <v>37000</v>
      </c>
      <c r="G338" s="97">
        <v>15000</v>
      </c>
      <c r="H338" s="97">
        <v>15000</v>
      </c>
      <c r="I338" s="98">
        <v>4000</v>
      </c>
    </row>
    <row r="339" spans="1:10" ht="26.4" x14ac:dyDescent="0.3">
      <c r="A339" s="253">
        <v>4</v>
      </c>
      <c r="B339" s="254"/>
      <c r="C339" s="255"/>
      <c r="D339" s="19" t="s">
        <v>206</v>
      </c>
      <c r="E339" s="171">
        <v>22293.49</v>
      </c>
      <c r="F339" s="207">
        <v>45000</v>
      </c>
      <c r="G339" s="47">
        <v>20000</v>
      </c>
      <c r="H339" s="47">
        <v>20000</v>
      </c>
      <c r="I339" s="48">
        <v>7000</v>
      </c>
    </row>
    <row r="340" spans="1:10" ht="26.4" x14ac:dyDescent="0.3">
      <c r="A340" s="259">
        <v>42</v>
      </c>
      <c r="B340" s="260"/>
      <c r="C340" s="261"/>
      <c r="D340" s="19" t="s">
        <v>22</v>
      </c>
      <c r="E340" s="171">
        <v>22293.49</v>
      </c>
      <c r="F340" s="207">
        <v>45000</v>
      </c>
      <c r="G340" s="47">
        <v>20000</v>
      </c>
      <c r="H340" s="47">
        <v>20000</v>
      </c>
      <c r="I340" s="48">
        <v>7000</v>
      </c>
    </row>
    <row r="341" spans="1:10" x14ac:dyDescent="0.3">
      <c r="A341" s="271" t="s">
        <v>225</v>
      </c>
      <c r="B341" s="272"/>
      <c r="C341" s="273"/>
      <c r="D341" s="78" t="s">
        <v>226</v>
      </c>
      <c r="E341" s="169">
        <v>0</v>
      </c>
      <c r="F341" s="202">
        <v>70000</v>
      </c>
      <c r="G341" s="79">
        <v>70000</v>
      </c>
      <c r="H341" s="79">
        <v>50000</v>
      </c>
      <c r="I341" s="79">
        <v>40000</v>
      </c>
      <c r="J341" s="130" t="s">
        <v>188</v>
      </c>
    </row>
    <row r="342" spans="1:10" x14ac:dyDescent="0.3">
      <c r="A342" s="250" t="s">
        <v>57</v>
      </c>
      <c r="B342" s="251"/>
      <c r="C342" s="252"/>
      <c r="D342" s="27" t="s">
        <v>58</v>
      </c>
      <c r="E342" s="170">
        <v>0</v>
      </c>
      <c r="F342" s="206">
        <v>10000</v>
      </c>
      <c r="G342" s="97">
        <v>10000</v>
      </c>
      <c r="H342" s="97">
        <v>10000</v>
      </c>
      <c r="I342" s="98">
        <v>10000</v>
      </c>
    </row>
    <row r="343" spans="1:10" x14ac:dyDescent="0.3">
      <c r="A343" s="250" t="s">
        <v>86</v>
      </c>
      <c r="B343" s="251"/>
      <c r="C343" s="252"/>
      <c r="D343" s="27" t="s">
        <v>207</v>
      </c>
      <c r="E343" s="170">
        <v>0</v>
      </c>
      <c r="F343" s="206">
        <v>60000</v>
      </c>
      <c r="G343" s="97">
        <v>60000</v>
      </c>
      <c r="H343" s="97">
        <v>40000</v>
      </c>
      <c r="I343" s="98">
        <v>30000</v>
      </c>
    </row>
    <row r="344" spans="1:10" ht="26.4" x14ac:dyDescent="0.3">
      <c r="A344" s="253">
        <v>4</v>
      </c>
      <c r="B344" s="254"/>
      <c r="C344" s="255"/>
      <c r="D344" s="19" t="s">
        <v>206</v>
      </c>
      <c r="E344" s="171">
        <v>0</v>
      </c>
      <c r="F344" s="207">
        <v>70000</v>
      </c>
      <c r="G344" s="47">
        <v>70000</v>
      </c>
      <c r="H344" s="47">
        <v>50000</v>
      </c>
      <c r="I344" s="48">
        <v>40000</v>
      </c>
    </row>
    <row r="345" spans="1:10" ht="26.4" x14ac:dyDescent="0.3">
      <c r="A345" s="259">
        <v>42</v>
      </c>
      <c r="B345" s="260"/>
      <c r="C345" s="261"/>
      <c r="D345" s="19" t="s">
        <v>22</v>
      </c>
      <c r="E345" s="171">
        <v>0</v>
      </c>
      <c r="F345" s="207">
        <v>70000</v>
      </c>
      <c r="G345" s="47">
        <v>70000</v>
      </c>
      <c r="H345" s="47">
        <v>50000</v>
      </c>
      <c r="I345" s="48">
        <v>40000</v>
      </c>
    </row>
    <row r="346" spans="1:10" ht="26.4" x14ac:dyDescent="0.3">
      <c r="A346" s="271" t="s">
        <v>227</v>
      </c>
      <c r="B346" s="272"/>
      <c r="C346" s="273"/>
      <c r="D346" s="78" t="s">
        <v>228</v>
      </c>
      <c r="E346" s="214">
        <v>0</v>
      </c>
      <c r="F346" s="215">
        <v>40000</v>
      </c>
      <c r="G346" s="79">
        <v>50000</v>
      </c>
      <c r="H346" s="79">
        <v>20000</v>
      </c>
      <c r="I346" s="79">
        <v>15000</v>
      </c>
      <c r="J346" s="130" t="s">
        <v>279</v>
      </c>
    </row>
    <row r="347" spans="1:10" x14ac:dyDescent="0.3">
      <c r="A347" s="250" t="s">
        <v>57</v>
      </c>
      <c r="B347" s="251"/>
      <c r="C347" s="252"/>
      <c r="D347" s="27" t="s">
        <v>229</v>
      </c>
      <c r="E347" s="170">
        <v>0</v>
      </c>
      <c r="F347" s="206">
        <v>2313</v>
      </c>
      <c r="G347" s="97">
        <v>5000</v>
      </c>
      <c r="H347" s="97">
        <v>5000</v>
      </c>
      <c r="I347" s="98">
        <v>5000</v>
      </c>
    </row>
    <row r="348" spans="1:10" x14ac:dyDescent="0.3">
      <c r="A348" s="250" t="s">
        <v>86</v>
      </c>
      <c r="B348" s="251"/>
      <c r="C348" s="252"/>
      <c r="D348" s="27" t="s">
        <v>207</v>
      </c>
      <c r="E348" s="170">
        <v>0</v>
      </c>
      <c r="F348" s="206">
        <v>37687</v>
      </c>
      <c r="G348" s="97">
        <v>45000</v>
      </c>
      <c r="H348" s="97">
        <v>15000</v>
      </c>
      <c r="I348" s="98">
        <v>10000</v>
      </c>
    </row>
    <row r="349" spans="1:10" ht="26.4" x14ac:dyDescent="0.3">
      <c r="A349" s="253">
        <v>4</v>
      </c>
      <c r="B349" s="254"/>
      <c r="C349" s="255"/>
      <c r="D349" s="19" t="s">
        <v>206</v>
      </c>
      <c r="E349" s="171">
        <v>0</v>
      </c>
      <c r="F349" s="207">
        <v>40000</v>
      </c>
      <c r="G349" s="47">
        <v>50000</v>
      </c>
      <c r="H349" s="47">
        <v>20000</v>
      </c>
      <c r="I349" s="47">
        <v>15000</v>
      </c>
    </row>
    <row r="350" spans="1:10" ht="26.4" x14ac:dyDescent="0.3">
      <c r="A350" s="259">
        <v>42</v>
      </c>
      <c r="B350" s="260"/>
      <c r="C350" s="261"/>
      <c r="D350" s="19" t="s">
        <v>22</v>
      </c>
      <c r="E350" s="171">
        <v>0</v>
      </c>
      <c r="F350" s="207">
        <v>40000</v>
      </c>
      <c r="G350" s="47">
        <v>50000</v>
      </c>
      <c r="H350" s="47">
        <v>20000</v>
      </c>
      <c r="I350" s="47">
        <v>15000</v>
      </c>
    </row>
    <row r="351" spans="1:10" x14ac:dyDescent="0.3">
      <c r="A351" s="271" t="s">
        <v>231</v>
      </c>
      <c r="B351" s="272"/>
      <c r="C351" s="273"/>
      <c r="D351" s="78" t="s">
        <v>232</v>
      </c>
      <c r="E351" s="169">
        <v>9985.7800000000007</v>
      </c>
      <c r="F351" s="202">
        <v>0</v>
      </c>
      <c r="G351" s="79">
        <v>50000</v>
      </c>
      <c r="H351" s="79">
        <v>20000</v>
      </c>
      <c r="I351" s="79">
        <v>20000</v>
      </c>
      <c r="J351" s="130" t="s">
        <v>279</v>
      </c>
    </row>
    <row r="352" spans="1:10" x14ac:dyDescent="0.3">
      <c r="A352" s="250" t="s">
        <v>57</v>
      </c>
      <c r="B352" s="251"/>
      <c r="C352" s="252"/>
      <c r="D352" s="27" t="s">
        <v>229</v>
      </c>
      <c r="E352" s="170">
        <v>9985.7800000000007</v>
      </c>
      <c r="F352" s="206">
        <v>0</v>
      </c>
      <c r="G352" s="97">
        <v>5000</v>
      </c>
      <c r="H352" s="97">
        <v>5000</v>
      </c>
      <c r="I352" s="97">
        <v>5000</v>
      </c>
    </row>
    <row r="353" spans="1:10" x14ac:dyDescent="0.3">
      <c r="A353" s="250" t="s">
        <v>86</v>
      </c>
      <c r="B353" s="251"/>
      <c r="C353" s="252"/>
      <c r="D353" s="27" t="s">
        <v>207</v>
      </c>
      <c r="E353" s="170">
        <v>0</v>
      </c>
      <c r="F353" s="206">
        <v>0</v>
      </c>
      <c r="G353" s="97">
        <v>45000</v>
      </c>
      <c r="H353" s="97">
        <v>15000</v>
      </c>
      <c r="I353" s="97">
        <v>15000</v>
      </c>
    </row>
    <row r="354" spans="1:10" x14ac:dyDescent="0.3">
      <c r="A354" s="253">
        <v>3</v>
      </c>
      <c r="B354" s="254"/>
      <c r="C354" s="255"/>
      <c r="D354" s="19" t="s">
        <v>78</v>
      </c>
      <c r="E354" s="171">
        <v>9985.7800000000007</v>
      </c>
      <c r="F354" s="207">
        <v>0</v>
      </c>
      <c r="G354" s="47">
        <v>50000</v>
      </c>
      <c r="H354" s="47">
        <v>20000</v>
      </c>
      <c r="I354" s="47">
        <v>20000</v>
      </c>
    </row>
    <row r="355" spans="1:10" x14ac:dyDescent="0.3">
      <c r="A355" s="259">
        <v>38</v>
      </c>
      <c r="B355" s="260"/>
      <c r="C355" s="261"/>
      <c r="D355" s="19" t="s">
        <v>61</v>
      </c>
      <c r="E355" s="171">
        <v>9985.7800000000007</v>
      </c>
      <c r="F355" s="207">
        <v>0</v>
      </c>
      <c r="G355" s="47">
        <v>50000</v>
      </c>
      <c r="H355" s="47">
        <v>20000</v>
      </c>
      <c r="I355" s="47">
        <v>20000</v>
      </c>
    </row>
    <row r="356" spans="1:10" x14ac:dyDescent="0.3">
      <c r="A356" s="271" t="s">
        <v>233</v>
      </c>
      <c r="B356" s="272"/>
      <c r="C356" s="273"/>
      <c r="D356" s="78" t="s">
        <v>234</v>
      </c>
      <c r="E356" s="169">
        <v>0</v>
      </c>
      <c r="F356" s="202">
        <v>0</v>
      </c>
      <c r="G356" s="79">
        <v>30000</v>
      </c>
      <c r="H356" s="79">
        <v>50000</v>
      </c>
      <c r="I356" s="79">
        <v>100000</v>
      </c>
      <c r="J356" s="130" t="s">
        <v>235</v>
      </c>
    </row>
    <row r="357" spans="1:10" x14ac:dyDescent="0.3">
      <c r="A357" s="250" t="s">
        <v>57</v>
      </c>
      <c r="B357" s="251"/>
      <c r="C357" s="252"/>
      <c r="D357" s="27" t="s">
        <v>229</v>
      </c>
      <c r="E357" s="170">
        <v>0</v>
      </c>
      <c r="F357" s="206">
        <v>0</v>
      </c>
      <c r="G357" s="97">
        <v>20000</v>
      </c>
      <c r="H357" s="97">
        <v>10000</v>
      </c>
      <c r="I357" s="98">
        <v>20000</v>
      </c>
    </row>
    <row r="358" spans="1:10" ht="26.4" x14ac:dyDescent="0.3">
      <c r="A358" s="250" t="s">
        <v>353</v>
      </c>
      <c r="B358" s="251"/>
      <c r="C358" s="252"/>
      <c r="D358" s="27" t="s">
        <v>361</v>
      </c>
      <c r="E358" s="170">
        <v>0</v>
      </c>
      <c r="F358" s="206">
        <v>0</v>
      </c>
      <c r="G358" s="97">
        <v>1000</v>
      </c>
      <c r="H358" s="97">
        <v>1000</v>
      </c>
      <c r="I358" s="98">
        <v>1000</v>
      </c>
    </row>
    <row r="359" spans="1:10" x14ac:dyDescent="0.3">
      <c r="A359" s="250" t="s">
        <v>86</v>
      </c>
      <c r="B359" s="251"/>
      <c r="C359" s="252"/>
      <c r="D359" s="27" t="s">
        <v>230</v>
      </c>
      <c r="E359" s="170">
        <v>0</v>
      </c>
      <c r="F359" s="206">
        <v>0</v>
      </c>
      <c r="G359" s="97">
        <v>9000</v>
      </c>
      <c r="H359" s="97">
        <v>39000</v>
      </c>
      <c r="I359" s="98">
        <v>79000</v>
      </c>
    </row>
    <row r="360" spans="1:10" ht="26.4" x14ac:dyDescent="0.3">
      <c r="A360" s="253">
        <v>4</v>
      </c>
      <c r="B360" s="254"/>
      <c r="C360" s="255"/>
      <c r="D360" s="19" t="s">
        <v>206</v>
      </c>
      <c r="E360" s="171">
        <v>0</v>
      </c>
      <c r="F360" s="207">
        <v>0</v>
      </c>
      <c r="G360" s="47">
        <v>30000</v>
      </c>
      <c r="H360" s="47">
        <v>50000</v>
      </c>
      <c r="I360" s="48">
        <v>100000</v>
      </c>
    </row>
    <row r="361" spans="1:10" ht="26.4" x14ac:dyDescent="0.3">
      <c r="A361" s="259">
        <v>42</v>
      </c>
      <c r="B361" s="260"/>
      <c r="C361" s="261"/>
      <c r="D361" s="19" t="s">
        <v>22</v>
      </c>
      <c r="E361" s="171">
        <v>0</v>
      </c>
      <c r="F361" s="207">
        <v>0</v>
      </c>
      <c r="G361" s="47">
        <v>30000</v>
      </c>
      <c r="H361" s="47">
        <v>50000</v>
      </c>
      <c r="I361" s="48">
        <v>100000</v>
      </c>
    </row>
    <row r="362" spans="1:10" ht="26.4" x14ac:dyDescent="0.3">
      <c r="A362" s="271" t="s">
        <v>236</v>
      </c>
      <c r="B362" s="272"/>
      <c r="C362" s="273"/>
      <c r="D362" s="78" t="s">
        <v>237</v>
      </c>
      <c r="E362" s="214">
        <v>0</v>
      </c>
      <c r="F362" s="215">
        <v>0</v>
      </c>
      <c r="G362" s="79">
        <v>30000</v>
      </c>
      <c r="H362" s="79">
        <v>20000</v>
      </c>
      <c r="I362" s="79">
        <v>0</v>
      </c>
      <c r="J362" s="130" t="s">
        <v>235</v>
      </c>
    </row>
    <row r="363" spans="1:10" x14ac:dyDescent="0.3">
      <c r="A363" s="250" t="s">
        <v>57</v>
      </c>
      <c r="B363" s="251"/>
      <c r="C363" s="252"/>
      <c r="D363" s="27" t="s">
        <v>238</v>
      </c>
      <c r="E363" s="170">
        <v>0</v>
      </c>
      <c r="F363" s="206">
        <v>0</v>
      </c>
      <c r="G363" s="97">
        <v>2000</v>
      </c>
      <c r="H363" s="97">
        <v>2000</v>
      </c>
      <c r="I363" s="98">
        <v>0</v>
      </c>
    </row>
    <row r="364" spans="1:10" x14ac:dyDescent="0.3">
      <c r="A364" s="250" t="s">
        <v>86</v>
      </c>
      <c r="B364" s="251"/>
      <c r="C364" s="252"/>
      <c r="D364" s="27" t="s">
        <v>230</v>
      </c>
      <c r="E364" s="170">
        <v>0</v>
      </c>
      <c r="F364" s="206">
        <v>0</v>
      </c>
      <c r="G364" s="97">
        <v>28000</v>
      </c>
      <c r="H364" s="97">
        <v>18000</v>
      </c>
      <c r="I364" s="98">
        <v>0</v>
      </c>
    </row>
    <row r="365" spans="1:10" x14ac:dyDescent="0.3">
      <c r="A365" s="253">
        <v>3</v>
      </c>
      <c r="B365" s="254"/>
      <c r="C365" s="255"/>
      <c r="D365" s="19" t="s">
        <v>7</v>
      </c>
      <c r="E365" s="171">
        <v>0</v>
      </c>
      <c r="F365" s="207">
        <v>0</v>
      </c>
      <c r="G365" s="47">
        <v>30000</v>
      </c>
      <c r="H365" s="47">
        <v>20000</v>
      </c>
      <c r="I365" s="48">
        <v>0</v>
      </c>
    </row>
    <row r="366" spans="1:10" x14ac:dyDescent="0.3">
      <c r="A366" s="259">
        <v>32</v>
      </c>
      <c r="B366" s="260"/>
      <c r="C366" s="261"/>
      <c r="D366" s="19" t="s">
        <v>17</v>
      </c>
      <c r="E366" s="171">
        <v>0</v>
      </c>
      <c r="F366" s="207">
        <v>0</v>
      </c>
      <c r="G366" s="47">
        <v>30000</v>
      </c>
      <c r="H366" s="47">
        <v>20000</v>
      </c>
      <c r="I366" s="48">
        <v>0</v>
      </c>
    </row>
    <row r="367" spans="1:10" ht="27" x14ac:dyDescent="0.3">
      <c r="A367" s="274" t="s">
        <v>239</v>
      </c>
      <c r="B367" s="275"/>
      <c r="C367" s="276"/>
      <c r="D367" s="84" t="s">
        <v>240</v>
      </c>
      <c r="E367" s="174">
        <v>87692.75</v>
      </c>
      <c r="F367" s="80">
        <v>0</v>
      </c>
      <c r="G367" s="79">
        <v>0</v>
      </c>
      <c r="H367" s="79">
        <v>0</v>
      </c>
      <c r="I367" s="79">
        <v>0</v>
      </c>
      <c r="J367" s="130" t="s">
        <v>279</v>
      </c>
    </row>
    <row r="368" spans="1:10" x14ac:dyDescent="0.3">
      <c r="A368" s="250" t="s">
        <v>57</v>
      </c>
      <c r="B368" s="251"/>
      <c r="C368" s="252"/>
      <c r="D368" s="27" t="s">
        <v>58</v>
      </c>
      <c r="E368" s="170">
        <v>52692.75</v>
      </c>
      <c r="F368" s="206">
        <v>0</v>
      </c>
      <c r="G368" s="97">
        <v>0</v>
      </c>
      <c r="H368" s="97">
        <v>0</v>
      </c>
      <c r="I368" s="98">
        <v>0</v>
      </c>
    </row>
    <row r="369" spans="1:10" x14ac:dyDescent="0.3">
      <c r="A369" s="250" t="s">
        <v>86</v>
      </c>
      <c r="B369" s="251"/>
      <c r="C369" s="252"/>
      <c r="D369" s="27" t="s">
        <v>230</v>
      </c>
      <c r="E369" s="170">
        <v>35000</v>
      </c>
      <c r="F369" s="206">
        <v>0</v>
      </c>
      <c r="G369" s="97">
        <v>0</v>
      </c>
      <c r="H369" s="97">
        <v>0</v>
      </c>
      <c r="I369" s="98">
        <v>0</v>
      </c>
    </row>
    <row r="370" spans="1:10" ht="26.4" x14ac:dyDescent="0.3">
      <c r="A370" s="253">
        <v>4</v>
      </c>
      <c r="B370" s="254"/>
      <c r="C370" s="255"/>
      <c r="D370" s="19" t="s">
        <v>206</v>
      </c>
      <c r="E370" s="171">
        <v>87692.75</v>
      </c>
      <c r="F370" s="207">
        <v>0</v>
      </c>
      <c r="G370" s="47">
        <v>0</v>
      </c>
      <c r="H370" s="47">
        <v>0</v>
      </c>
      <c r="I370" s="48">
        <v>0</v>
      </c>
    </row>
    <row r="371" spans="1:10" ht="26.4" x14ac:dyDescent="0.3">
      <c r="A371" s="259">
        <v>42</v>
      </c>
      <c r="B371" s="260"/>
      <c r="C371" s="261"/>
      <c r="D371" s="19" t="s">
        <v>218</v>
      </c>
      <c r="E371" s="171">
        <v>87692.75</v>
      </c>
      <c r="F371" s="207">
        <v>0</v>
      </c>
      <c r="G371" s="47">
        <v>0</v>
      </c>
      <c r="H371" s="47">
        <v>0</v>
      </c>
      <c r="I371" s="48">
        <v>0</v>
      </c>
    </row>
    <row r="372" spans="1:10" ht="40.200000000000003" x14ac:dyDescent="0.3">
      <c r="A372" s="274" t="s">
        <v>241</v>
      </c>
      <c r="B372" s="275"/>
      <c r="C372" s="276"/>
      <c r="D372" s="84" t="s">
        <v>242</v>
      </c>
      <c r="E372" s="174">
        <v>96351.05</v>
      </c>
      <c r="F372" s="80">
        <v>80000</v>
      </c>
      <c r="G372" s="79">
        <v>200000</v>
      </c>
      <c r="H372" s="79">
        <v>0</v>
      </c>
      <c r="I372" s="79">
        <v>0</v>
      </c>
      <c r="J372" s="130" t="s">
        <v>279</v>
      </c>
    </row>
    <row r="373" spans="1:10" x14ac:dyDescent="0.3">
      <c r="A373" s="250" t="s">
        <v>57</v>
      </c>
      <c r="B373" s="251"/>
      <c r="C373" s="252"/>
      <c r="D373" s="27" t="s">
        <v>58</v>
      </c>
      <c r="E373" s="170">
        <v>38013.550000000003</v>
      </c>
      <c r="F373" s="206">
        <v>20000</v>
      </c>
      <c r="G373" s="97">
        <v>25000</v>
      </c>
      <c r="H373" s="97">
        <v>0</v>
      </c>
      <c r="I373" s="98">
        <v>0</v>
      </c>
    </row>
    <row r="374" spans="1:10" x14ac:dyDescent="0.3">
      <c r="A374" s="250" t="s">
        <v>86</v>
      </c>
      <c r="B374" s="251"/>
      <c r="C374" s="252"/>
      <c r="D374" s="27" t="s">
        <v>230</v>
      </c>
      <c r="E374" s="170">
        <v>58337.5</v>
      </c>
      <c r="F374" s="206">
        <v>60000</v>
      </c>
      <c r="G374" s="97">
        <v>175000</v>
      </c>
      <c r="H374" s="97">
        <v>0</v>
      </c>
      <c r="I374" s="98"/>
    </row>
    <row r="375" spans="1:10" ht="26.4" x14ac:dyDescent="0.3">
      <c r="A375" s="253">
        <v>4</v>
      </c>
      <c r="B375" s="254"/>
      <c r="C375" s="255"/>
      <c r="D375" s="19" t="s">
        <v>206</v>
      </c>
      <c r="E375" s="171">
        <v>96351.05</v>
      </c>
      <c r="F375" s="207">
        <v>80000</v>
      </c>
      <c r="G375" s="47">
        <v>200000</v>
      </c>
      <c r="H375" s="47">
        <v>0</v>
      </c>
      <c r="I375" s="48">
        <v>0</v>
      </c>
    </row>
    <row r="376" spans="1:10" ht="26.4" x14ac:dyDescent="0.3">
      <c r="A376" s="259">
        <v>42</v>
      </c>
      <c r="B376" s="260"/>
      <c r="C376" s="261"/>
      <c r="D376" s="19" t="s">
        <v>218</v>
      </c>
      <c r="E376" s="171">
        <v>96351.05</v>
      </c>
      <c r="F376" s="207">
        <v>80000</v>
      </c>
      <c r="G376" s="47">
        <v>200000</v>
      </c>
      <c r="H376" s="47">
        <v>0</v>
      </c>
      <c r="I376" s="48">
        <v>0</v>
      </c>
    </row>
    <row r="377" spans="1:10" x14ac:dyDescent="0.3">
      <c r="A377" s="268" t="s">
        <v>243</v>
      </c>
      <c r="B377" s="269"/>
      <c r="C377" s="270"/>
      <c r="D377" s="83" t="s">
        <v>244</v>
      </c>
      <c r="E377" s="147">
        <v>0</v>
      </c>
      <c r="F377" s="79">
        <v>0</v>
      </c>
      <c r="G377" s="79">
        <v>80000</v>
      </c>
      <c r="H377" s="79">
        <v>0</v>
      </c>
      <c r="I377" s="79">
        <v>0</v>
      </c>
      <c r="J377" s="130" t="s">
        <v>279</v>
      </c>
    </row>
    <row r="378" spans="1:10" x14ac:dyDescent="0.3">
      <c r="A378" s="250" t="s">
        <v>57</v>
      </c>
      <c r="B378" s="251"/>
      <c r="C378" s="252"/>
      <c r="D378" s="27" t="s">
        <v>229</v>
      </c>
      <c r="E378" s="170">
        <v>0</v>
      </c>
      <c r="F378" s="206">
        <v>0</v>
      </c>
      <c r="G378" s="97">
        <v>20000</v>
      </c>
      <c r="H378" s="97">
        <v>0</v>
      </c>
      <c r="I378" s="98">
        <v>0</v>
      </c>
    </row>
    <row r="379" spans="1:10" x14ac:dyDescent="0.3">
      <c r="A379" s="250" t="s">
        <v>388</v>
      </c>
      <c r="B379" s="251"/>
      <c r="C379" s="252"/>
      <c r="D379" s="27" t="s">
        <v>389</v>
      </c>
      <c r="E379" s="170">
        <v>0</v>
      </c>
      <c r="F379" s="206">
        <v>0</v>
      </c>
      <c r="G379" s="97">
        <v>60000</v>
      </c>
      <c r="H379" s="97">
        <v>0</v>
      </c>
      <c r="I379" s="98">
        <v>0</v>
      </c>
    </row>
    <row r="380" spans="1:10" ht="26.4" x14ac:dyDescent="0.3">
      <c r="A380" s="253">
        <v>4</v>
      </c>
      <c r="B380" s="254"/>
      <c r="C380" s="255"/>
      <c r="D380" s="19" t="s">
        <v>206</v>
      </c>
      <c r="E380" s="171">
        <v>0</v>
      </c>
      <c r="F380" s="207">
        <v>0</v>
      </c>
      <c r="G380" s="47">
        <v>80000</v>
      </c>
      <c r="H380" s="47">
        <v>0</v>
      </c>
      <c r="I380" s="48">
        <v>0</v>
      </c>
    </row>
    <row r="381" spans="1:10" ht="26.4" x14ac:dyDescent="0.3">
      <c r="A381" s="259">
        <v>42</v>
      </c>
      <c r="B381" s="260"/>
      <c r="C381" s="261"/>
      <c r="D381" s="19" t="s">
        <v>218</v>
      </c>
      <c r="E381" s="171">
        <v>0</v>
      </c>
      <c r="F381" s="207">
        <v>0</v>
      </c>
      <c r="G381" s="47">
        <v>80000</v>
      </c>
      <c r="H381" s="47">
        <v>0</v>
      </c>
      <c r="I381" s="48">
        <v>0</v>
      </c>
    </row>
    <row r="382" spans="1:10" ht="26.4" customHeight="1" x14ac:dyDescent="0.3">
      <c r="A382" s="281" t="s">
        <v>264</v>
      </c>
      <c r="B382" s="282"/>
      <c r="C382" s="283"/>
      <c r="D382" s="84" t="s">
        <v>265</v>
      </c>
      <c r="E382" s="174">
        <v>0</v>
      </c>
      <c r="F382" s="80">
        <v>25000</v>
      </c>
      <c r="G382" s="79">
        <v>20000</v>
      </c>
      <c r="H382" s="79">
        <v>0</v>
      </c>
      <c r="I382" s="79">
        <v>0</v>
      </c>
      <c r="J382" s="130" t="s">
        <v>279</v>
      </c>
    </row>
    <row r="383" spans="1:10" x14ac:dyDescent="0.3">
      <c r="A383" s="250" t="s">
        <v>57</v>
      </c>
      <c r="B383" s="251"/>
      <c r="C383" s="252"/>
      <c r="D383" s="27" t="s">
        <v>229</v>
      </c>
      <c r="E383" s="170">
        <v>0</v>
      </c>
      <c r="F383" s="206">
        <v>5000</v>
      </c>
      <c r="G383" s="97">
        <v>5000</v>
      </c>
      <c r="H383" s="97">
        <v>0</v>
      </c>
      <c r="I383" s="98">
        <v>0</v>
      </c>
    </row>
    <row r="384" spans="1:10" x14ac:dyDescent="0.3">
      <c r="A384" s="250" t="s">
        <v>86</v>
      </c>
      <c r="B384" s="251"/>
      <c r="C384" s="252"/>
      <c r="D384" s="27" t="s">
        <v>230</v>
      </c>
      <c r="E384" s="170">
        <v>0</v>
      </c>
      <c r="F384" s="206">
        <v>20000</v>
      </c>
      <c r="G384" s="97">
        <v>15000</v>
      </c>
      <c r="H384" s="97">
        <v>0</v>
      </c>
      <c r="I384" s="98">
        <v>0</v>
      </c>
    </row>
    <row r="385" spans="1:10" x14ac:dyDescent="0.3">
      <c r="A385" s="253">
        <v>3</v>
      </c>
      <c r="B385" s="254"/>
      <c r="C385" s="255"/>
      <c r="D385" s="19" t="s">
        <v>78</v>
      </c>
      <c r="E385" s="171">
        <v>0</v>
      </c>
      <c r="F385" s="207">
        <v>25000</v>
      </c>
      <c r="G385" s="47">
        <v>20000</v>
      </c>
      <c r="H385" s="47">
        <v>0</v>
      </c>
      <c r="I385" s="48">
        <v>0</v>
      </c>
    </row>
    <row r="386" spans="1:10" x14ac:dyDescent="0.3">
      <c r="A386" s="259">
        <v>32</v>
      </c>
      <c r="B386" s="260"/>
      <c r="C386" s="261"/>
      <c r="D386" s="19" t="s">
        <v>17</v>
      </c>
      <c r="E386" s="171">
        <v>0</v>
      </c>
      <c r="F386" s="207">
        <v>25000</v>
      </c>
      <c r="G386" s="47">
        <v>20000</v>
      </c>
      <c r="H386" s="47">
        <v>0</v>
      </c>
      <c r="I386" s="48">
        <v>0</v>
      </c>
    </row>
    <row r="387" spans="1:10" ht="26.4" customHeight="1" x14ac:dyDescent="0.3">
      <c r="A387" s="256" t="s">
        <v>266</v>
      </c>
      <c r="B387" s="257"/>
      <c r="C387" s="258"/>
      <c r="D387" s="84" t="s">
        <v>267</v>
      </c>
      <c r="E387" s="174">
        <v>0</v>
      </c>
      <c r="F387" s="80">
        <v>0</v>
      </c>
      <c r="G387" s="79">
        <v>150000</v>
      </c>
      <c r="H387" s="79">
        <v>150000</v>
      </c>
      <c r="I387" s="79">
        <v>150000</v>
      </c>
      <c r="J387" s="130" t="s">
        <v>279</v>
      </c>
    </row>
    <row r="388" spans="1:10" x14ac:dyDescent="0.3">
      <c r="A388" s="250" t="s">
        <v>57</v>
      </c>
      <c r="B388" s="251"/>
      <c r="C388" s="252"/>
      <c r="D388" s="27" t="s">
        <v>229</v>
      </c>
      <c r="E388" s="170">
        <v>0</v>
      </c>
      <c r="F388" s="206">
        <v>0</v>
      </c>
      <c r="G388" s="97">
        <v>30000</v>
      </c>
      <c r="H388" s="97">
        <v>30000</v>
      </c>
      <c r="I388" s="98">
        <v>30000</v>
      </c>
    </row>
    <row r="389" spans="1:10" x14ac:dyDescent="0.3">
      <c r="A389" s="250" t="s">
        <v>388</v>
      </c>
      <c r="B389" s="251"/>
      <c r="C389" s="252"/>
      <c r="D389" s="27" t="s">
        <v>389</v>
      </c>
      <c r="E389" s="170">
        <v>0</v>
      </c>
      <c r="F389" s="206">
        <v>0</v>
      </c>
      <c r="G389" s="97">
        <v>120000</v>
      </c>
      <c r="H389" s="97">
        <v>120000</v>
      </c>
      <c r="I389" s="98">
        <v>120000</v>
      </c>
    </row>
    <row r="390" spans="1:10" ht="26.4" x14ac:dyDescent="0.3">
      <c r="A390" s="253">
        <v>4</v>
      </c>
      <c r="B390" s="254"/>
      <c r="C390" s="255"/>
      <c r="D390" s="19" t="s">
        <v>206</v>
      </c>
      <c r="E390" s="171">
        <v>0</v>
      </c>
      <c r="F390" s="207">
        <v>0</v>
      </c>
      <c r="G390" s="47">
        <v>150000</v>
      </c>
      <c r="H390" s="47">
        <v>150000</v>
      </c>
      <c r="I390" s="48">
        <v>150000</v>
      </c>
    </row>
    <row r="391" spans="1:10" ht="26.4" x14ac:dyDescent="0.3">
      <c r="A391" s="259">
        <v>42</v>
      </c>
      <c r="B391" s="260"/>
      <c r="C391" s="261"/>
      <c r="D391" s="19" t="s">
        <v>218</v>
      </c>
      <c r="E391" s="171">
        <v>0</v>
      </c>
      <c r="F391" s="207">
        <v>0</v>
      </c>
      <c r="G391" s="47">
        <v>150000</v>
      </c>
      <c r="H391" s="47">
        <v>150000</v>
      </c>
      <c r="I391" s="48">
        <v>150000</v>
      </c>
    </row>
    <row r="392" spans="1:10" ht="27" x14ac:dyDescent="0.3">
      <c r="A392" s="274" t="s">
        <v>335</v>
      </c>
      <c r="B392" s="275"/>
      <c r="C392" s="276"/>
      <c r="D392" s="84" t="s">
        <v>336</v>
      </c>
      <c r="E392" s="174">
        <v>0</v>
      </c>
      <c r="F392" s="80">
        <v>12500</v>
      </c>
      <c r="G392" s="79">
        <v>150000</v>
      </c>
      <c r="H392" s="79">
        <v>150000</v>
      </c>
      <c r="I392" s="79">
        <v>120000</v>
      </c>
      <c r="J392" s="130" t="s">
        <v>279</v>
      </c>
    </row>
    <row r="393" spans="1:10" x14ac:dyDescent="0.3">
      <c r="A393" s="250" t="s">
        <v>57</v>
      </c>
      <c r="B393" s="251"/>
      <c r="C393" s="252"/>
      <c r="D393" s="27" t="s">
        <v>58</v>
      </c>
      <c r="E393" s="170">
        <v>0</v>
      </c>
      <c r="F393" s="206">
        <v>1500</v>
      </c>
      <c r="G393" s="47">
        <v>50000</v>
      </c>
      <c r="H393" s="47">
        <v>50000</v>
      </c>
      <c r="I393" s="48">
        <v>20000</v>
      </c>
    </row>
    <row r="394" spans="1:10" x14ac:dyDescent="0.3">
      <c r="A394" s="250" t="s">
        <v>86</v>
      </c>
      <c r="B394" s="251"/>
      <c r="C394" s="252"/>
      <c r="D394" s="27" t="s">
        <v>207</v>
      </c>
      <c r="E394" s="170">
        <v>0</v>
      </c>
      <c r="F394" s="206">
        <v>11000</v>
      </c>
      <c r="G394" s="47">
        <v>100000</v>
      </c>
      <c r="H394" s="47">
        <v>100000</v>
      </c>
      <c r="I394" s="48">
        <v>100000</v>
      </c>
    </row>
    <row r="395" spans="1:10" ht="26.4" x14ac:dyDescent="0.3">
      <c r="A395" s="253">
        <v>4</v>
      </c>
      <c r="B395" s="254"/>
      <c r="C395" s="255"/>
      <c r="D395" s="19" t="s">
        <v>206</v>
      </c>
      <c r="E395" s="171">
        <v>0</v>
      </c>
      <c r="F395" s="207">
        <v>0</v>
      </c>
      <c r="G395" s="47">
        <v>150000</v>
      </c>
      <c r="H395" s="47">
        <v>150000</v>
      </c>
      <c r="I395" s="48">
        <v>120000</v>
      </c>
    </row>
    <row r="396" spans="1:10" ht="26.4" x14ac:dyDescent="0.3">
      <c r="A396" s="259">
        <v>42</v>
      </c>
      <c r="B396" s="260"/>
      <c r="C396" s="261"/>
      <c r="D396" s="19" t="s">
        <v>218</v>
      </c>
      <c r="E396" s="171">
        <v>0</v>
      </c>
      <c r="F396" s="207">
        <v>0</v>
      </c>
      <c r="G396" s="47">
        <v>150000</v>
      </c>
      <c r="H396" s="47">
        <v>150000</v>
      </c>
      <c r="I396" s="48">
        <v>120000</v>
      </c>
    </row>
    <row r="397" spans="1:10" x14ac:dyDescent="0.3">
      <c r="A397" s="253">
        <v>3</v>
      </c>
      <c r="B397" s="254"/>
      <c r="C397" s="255"/>
      <c r="D397" s="19" t="s">
        <v>7</v>
      </c>
      <c r="E397" s="171"/>
      <c r="F397" s="207">
        <v>12500</v>
      </c>
      <c r="G397" s="47">
        <v>0</v>
      </c>
      <c r="H397" s="47">
        <v>0</v>
      </c>
      <c r="I397" s="48">
        <v>0</v>
      </c>
    </row>
    <row r="398" spans="1:10" x14ac:dyDescent="0.3">
      <c r="A398" s="259">
        <v>32</v>
      </c>
      <c r="B398" s="260"/>
      <c r="C398" s="261"/>
      <c r="D398" s="19" t="s">
        <v>17</v>
      </c>
      <c r="E398" s="171"/>
      <c r="F398" s="207">
        <v>12500</v>
      </c>
      <c r="G398" s="47">
        <v>0</v>
      </c>
      <c r="H398" s="47">
        <v>0</v>
      </c>
      <c r="I398" s="48">
        <v>0</v>
      </c>
    </row>
    <row r="399" spans="1:10" ht="27" x14ac:dyDescent="0.3">
      <c r="A399" s="274" t="s">
        <v>337</v>
      </c>
      <c r="B399" s="275"/>
      <c r="C399" s="276"/>
      <c r="D399" s="84" t="s">
        <v>338</v>
      </c>
      <c r="E399" s="174">
        <v>0</v>
      </c>
      <c r="F399" s="80">
        <v>0</v>
      </c>
      <c r="G399" s="79">
        <v>200000</v>
      </c>
      <c r="H399" s="79">
        <v>150000</v>
      </c>
      <c r="I399" s="79">
        <v>100000</v>
      </c>
      <c r="J399" s="130" t="s">
        <v>279</v>
      </c>
    </row>
    <row r="400" spans="1:10" x14ac:dyDescent="0.3">
      <c r="A400" s="250" t="s">
        <v>57</v>
      </c>
      <c r="B400" s="251"/>
      <c r="C400" s="252"/>
      <c r="D400" s="27" t="s">
        <v>58</v>
      </c>
      <c r="E400" s="170">
        <v>0</v>
      </c>
      <c r="F400" s="206">
        <v>0</v>
      </c>
      <c r="G400" s="97">
        <v>50000</v>
      </c>
      <c r="H400" s="97">
        <v>30000</v>
      </c>
      <c r="I400" s="98">
        <v>20000</v>
      </c>
    </row>
    <row r="401" spans="1:10" x14ac:dyDescent="0.3">
      <c r="A401" s="250" t="s">
        <v>388</v>
      </c>
      <c r="B401" s="251"/>
      <c r="C401" s="252"/>
      <c r="D401" s="27" t="s">
        <v>389</v>
      </c>
      <c r="E401" s="170">
        <v>0</v>
      </c>
      <c r="F401" s="206">
        <v>0</v>
      </c>
      <c r="G401" s="97">
        <v>150000</v>
      </c>
      <c r="H401" s="97">
        <v>120000</v>
      </c>
      <c r="I401" s="98">
        <v>80000</v>
      </c>
    </row>
    <row r="402" spans="1:10" ht="26.4" x14ac:dyDescent="0.3">
      <c r="A402" s="253">
        <v>4</v>
      </c>
      <c r="B402" s="254"/>
      <c r="C402" s="255"/>
      <c r="D402" s="19" t="s">
        <v>206</v>
      </c>
      <c r="E402" s="171">
        <v>0</v>
      </c>
      <c r="F402" s="207">
        <v>0</v>
      </c>
      <c r="G402" s="47">
        <v>200000</v>
      </c>
      <c r="H402" s="47">
        <v>150000</v>
      </c>
      <c r="I402" s="48">
        <v>100000</v>
      </c>
    </row>
    <row r="403" spans="1:10" ht="26.4" x14ac:dyDescent="0.3">
      <c r="A403" s="259">
        <v>42</v>
      </c>
      <c r="B403" s="260"/>
      <c r="C403" s="261"/>
      <c r="D403" s="19" t="s">
        <v>22</v>
      </c>
      <c r="E403" s="171">
        <v>0</v>
      </c>
      <c r="F403" s="207">
        <v>0</v>
      </c>
      <c r="G403" s="47">
        <v>200000</v>
      </c>
      <c r="H403" s="47">
        <v>150000</v>
      </c>
      <c r="I403" s="48">
        <v>100000</v>
      </c>
    </row>
    <row r="404" spans="1:10" ht="27" x14ac:dyDescent="0.3">
      <c r="A404" s="284" t="s">
        <v>405</v>
      </c>
      <c r="B404" s="285"/>
      <c r="C404" s="286"/>
      <c r="D404" s="80" t="s">
        <v>406</v>
      </c>
      <c r="E404" s="80"/>
      <c r="F404" s="80">
        <v>36000</v>
      </c>
      <c r="G404" s="80">
        <v>30000</v>
      </c>
      <c r="H404" s="80"/>
      <c r="I404" s="80"/>
      <c r="J404" s="130" t="s">
        <v>279</v>
      </c>
    </row>
    <row r="405" spans="1:10" x14ac:dyDescent="0.3">
      <c r="A405" s="253" t="s">
        <v>57</v>
      </c>
      <c r="B405" s="254"/>
      <c r="C405" s="255"/>
      <c r="D405" s="19" t="s">
        <v>58</v>
      </c>
      <c r="E405" s="171"/>
      <c r="F405" s="207">
        <v>36000</v>
      </c>
      <c r="G405" s="47">
        <v>0</v>
      </c>
      <c r="H405" s="47"/>
      <c r="I405" s="48"/>
    </row>
    <row r="406" spans="1:10" x14ac:dyDescent="0.3">
      <c r="A406" s="253" t="s">
        <v>86</v>
      </c>
      <c r="B406" s="254"/>
      <c r="C406" s="255"/>
      <c r="D406" s="19" t="s">
        <v>230</v>
      </c>
      <c r="E406" s="171"/>
      <c r="F406" s="207">
        <v>0</v>
      </c>
      <c r="G406" s="47">
        <v>30000</v>
      </c>
      <c r="H406" s="47"/>
      <c r="I406" s="48"/>
    </row>
    <row r="407" spans="1:10" ht="26.4" x14ac:dyDescent="0.3">
      <c r="A407" s="253">
        <v>4</v>
      </c>
      <c r="B407" s="254"/>
      <c r="C407" s="255"/>
      <c r="D407" s="19" t="s">
        <v>206</v>
      </c>
      <c r="E407" s="171"/>
      <c r="F407" s="207">
        <v>36000</v>
      </c>
      <c r="G407" s="47">
        <v>30000</v>
      </c>
      <c r="H407" s="47"/>
      <c r="I407" s="48"/>
    </row>
    <row r="408" spans="1:10" ht="26.4" x14ac:dyDescent="0.3">
      <c r="A408" s="259">
        <v>41</v>
      </c>
      <c r="B408" s="260"/>
      <c r="C408" s="261"/>
      <c r="D408" s="19" t="s">
        <v>10</v>
      </c>
      <c r="E408" s="171"/>
      <c r="F408" s="207">
        <v>36000</v>
      </c>
      <c r="G408" s="47">
        <v>30000</v>
      </c>
      <c r="H408" s="47"/>
      <c r="I408" s="48"/>
    </row>
    <row r="409" spans="1:10" ht="26.4" x14ac:dyDescent="0.3">
      <c r="A409" s="265" t="s">
        <v>245</v>
      </c>
      <c r="B409" s="266"/>
      <c r="C409" s="267"/>
      <c r="D409" s="76" t="s">
        <v>246</v>
      </c>
      <c r="E409" s="168">
        <v>57283.38</v>
      </c>
      <c r="F409" s="205">
        <v>49000</v>
      </c>
      <c r="G409" s="77">
        <f>G410+G415+G420+G425+G430+G435</f>
        <v>160000</v>
      </c>
      <c r="H409" s="77">
        <f t="shared" ref="H409:I409" si="17">H410+H415+H420+H425+H430+H435</f>
        <v>210000</v>
      </c>
      <c r="I409" s="77">
        <f t="shared" si="17"/>
        <v>60000</v>
      </c>
    </row>
    <row r="410" spans="1:10" ht="26.4" x14ac:dyDescent="0.3">
      <c r="A410" s="262" t="s">
        <v>247</v>
      </c>
      <c r="B410" s="263"/>
      <c r="C410" s="264"/>
      <c r="D410" s="78" t="s">
        <v>248</v>
      </c>
      <c r="E410" s="169">
        <v>22643.13</v>
      </c>
      <c r="F410" s="202">
        <v>30000</v>
      </c>
      <c r="G410" s="79">
        <v>20000</v>
      </c>
      <c r="H410" s="79">
        <v>20000</v>
      </c>
      <c r="I410" s="79">
        <v>20000</v>
      </c>
      <c r="J410" s="130" t="s">
        <v>99</v>
      </c>
    </row>
    <row r="411" spans="1:10" x14ac:dyDescent="0.3">
      <c r="A411" s="250" t="s">
        <v>57</v>
      </c>
      <c r="B411" s="251"/>
      <c r="C411" s="252"/>
      <c r="D411" s="27" t="s">
        <v>58</v>
      </c>
      <c r="E411" s="170">
        <v>5643.13</v>
      </c>
      <c r="F411" s="206">
        <v>10000</v>
      </c>
      <c r="G411" s="97">
        <v>5000</v>
      </c>
      <c r="H411" s="97">
        <v>5000</v>
      </c>
      <c r="I411" s="98">
        <v>5000</v>
      </c>
    </row>
    <row r="412" spans="1:10" x14ac:dyDescent="0.3">
      <c r="A412" s="250" t="s">
        <v>86</v>
      </c>
      <c r="B412" s="251"/>
      <c r="C412" s="252"/>
      <c r="D412" s="27" t="s">
        <v>230</v>
      </c>
      <c r="E412" s="170">
        <v>17000</v>
      </c>
      <c r="F412" s="206">
        <v>20000</v>
      </c>
      <c r="G412" s="97">
        <v>15000</v>
      </c>
      <c r="H412" s="97">
        <v>15000</v>
      </c>
      <c r="I412" s="98">
        <v>15000</v>
      </c>
    </row>
    <row r="413" spans="1:10" x14ac:dyDescent="0.3">
      <c r="A413" s="253">
        <v>3</v>
      </c>
      <c r="B413" s="254"/>
      <c r="C413" s="255"/>
      <c r="D413" s="19" t="s">
        <v>78</v>
      </c>
      <c r="E413" s="171">
        <v>22643.13</v>
      </c>
      <c r="F413" s="207">
        <v>30000</v>
      </c>
      <c r="G413" s="47">
        <v>20000</v>
      </c>
      <c r="H413" s="47">
        <v>20000</v>
      </c>
      <c r="I413" s="48">
        <v>20000</v>
      </c>
    </row>
    <row r="414" spans="1:10" x14ac:dyDescent="0.3">
      <c r="A414" s="259">
        <v>32</v>
      </c>
      <c r="B414" s="260"/>
      <c r="C414" s="261"/>
      <c r="D414" s="19" t="s">
        <v>75</v>
      </c>
      <c r="E414" s="171">
        <v>22643.13</v>
      </c>
      <c r="F414" s="207">
        <v>30000</v>
      </c>
      <c r="G414" s="47">
        <v>20000</v>
      </c>
      <c r="H414" s="47">
        <v>20000</v>
      </c>
      <c r="I414" s="48">
        <v>20000</v>
      </c>
    </row>
    <row r="415" spans="1:10" x14ac:dyDescent="0.3">
      <c r="A415" s="262" t="s">
        <v>249</v>
      </c>
      <c r="B415" s="263"/>
      <c r="C415" s="264"/>
      <c r="D415" s="78" t="s">
        <v>250</v>
      </c>
      <c r="E415" s="169">
        <v>3062.5</v>
      </c>
      <c r="F415" s="202">
        <v>2000</v>
      </c>
      <c r="G415" s="79">
        <v>5000</v>
      </c>
      <c r="H415" s="79">
        <v>5000</v>
      </c>
      <c r="I415" s="79">
        <v>5000</v>
      </c>
      <c r="J415" s="130" t="s">
        <v>117</v>
      </c>
    </row>
    <row r="416" spans="1:10" x14ac:dyDescent="0.3">
      <c r="A416" s="250" t="s">
        <v>57</v>
      </c>
      <c r="B416" s="251"/>
      <c r="C416" s="252"/>
      <c r="D416" s="27" t="s">
        <v>229</v>
      </c>
      <c r="E416" s="170">
        <v>2062.5</v>
      </c>
      <c r="F416" s="206">
        <v>2000</v>
      </c>
      <c r="G416" s="97">
        <v>2000</v>
      </c>
      <c r="H416" s="97">
        <v>2000</v>
      </c>
      <c r="I416" s="98">
        <v>2000</v>
      </c>
    </row>
    <row r="417" spans="1:10" x14ac:dyDescent="0.3">
      <c r="A417" s="250" t="s">
        <v>86</v>
      </c>
      <c r="B417" s="251"/>
      <c r="C417" s="252"/>
      <c r="D417" s="27" t="s">
        <v>230</v>
      </c>
      <c r="E417" s="170">
        <v>1000</v>
      </c>
      <c r="F417" s="206">
        <v>0</v>
      </c>
      <c r="G417" s="97">
        <v>3000</v>
      </c>
      <c r="H417" s="97">
        <v>3000</v>
      </c>
      <c r="I417" s="98">
        <v>3000</v>
      </c>
    </row>
    <row r="418" spans="1:10" x14ac:dyDescent="0.3">
      <c r="A418" s="253">
        <v>3</v>
      </c>
      <c r="B418" s="254"/>
      <c r="C418" s="255"/>
      <c r="D418" s="19" t="s">
        <v>78</v>
      </c>
      <c r="E418" s="171">
        <v>3062.5</v>
      </c>
      <c r="F418" s="207">
        <v>2000</v>
      </c>
      <c r="G418" s="47">
        <v>5000</v>
      </c>
      <c r="H418" s="47">
        <v>5000</v>
      </c>
      <c r="I418" s="48">
        <v>5000</v>
      </c>
    </row>
    <row r="419" spans="1:10" x14ac:dyDescent="0.3">
      <c r="A419" s="259">
        <v>32</v>
      </c>
      <c r="B419" s="260"/>
      <c r="C419" s="261"/>
      <c r="D419" s="19" t="s">
        <v>75</v>
      </c>
      <c r="E419" s="171">
        <v>3062.5</v>
      </c>
      <c r="F419" s="207">
        <v>2000</v>
      </c>
      <c r="G419" s="47">
        <v>5000</v>
      </c>
      <c r="H419" s="47">
        <v>5000</v>
      </c>
      <c r="I419" s="48">
        <v>5000</v>
      </c>
    </row>
    <row r="420" spans="1:10" ht="26.4" x14ac:dyDescent="0.3">
      <c r="A420" s="262" t="s">
        <v>251</v>
      </c>
      <c r="B420" s="263"/>
      <c r="C420" s="264"/>
      <c r="D420" s="78" t="s">
        <v>252</v>
      </c>
      <c r="E420" s="169">
        <v>18270</v>
      </c>
      <c r="F420" s="202">
        <v>2000</v>
      </c>
      <c r="G420" s="79">
        <v>10000</v>
      </c>
      <c r="H420" s="79">
        <v>10000</v>
      </c>
      <c r="I420" s="79">
        <v>10000</v>
      </c>
      <c r="J420" s="130" t="s">
        <v>279</v>
      </c>
    </row>
    <row r="421" spans="1:10" x14ac:dyDescent="0.3">
      <c r="A421" s="250" t="s">
        <v>57</v>
      </c>
      <c r="B421" s="251"/>
      <c r="C421" s="252"/>
      <c r="D421" s="27" t="s">
        <v>229</v>
      </c>
      <c r="E421" s="170">
        <v>2270</v>
      </c>
      <c r="F421" s="206">
        <v>500</v>
      </c>
      <c r="G421" s="97">
        <v>2000</v>
      </c>
      <c r="H421" s="97">
        <v>2000</v>
      </c>
      <c r="I421" s="97">
        <v>2000</v>
      </c>
    </row>
    <row r="422" spans="1:10" x14ac:dyDescent="0.3">
      <c r="A422" s="250" t="s">
        <v>86</v>
      </c>
      <c r="B422" s="251"/>
      <c r="C422" s="252"/>
      <c r="D422" s="27" t="s">
        <v>207</v>
      </c>
      <c r="E422" s="170">
        <v>16000</v>
      </c>
      <c r="F422" s="206">
        <v>1500</v>
      </c>
      <c r="G422" s="97">
        <v>8000</v>
      </c>
      <c r="H422" s="97">
        <v>8000</v>
      </c>
      <c r="I422" s="97">
        <v>8000</v>
      </c>
    </row>
    <row r="423" spans="1:10" x14ac:dyDescent="0.3">
      <c r="A423" s="253">
        <v>3</v>
      </c>
      <c r="B423" s="254"/>
      <c r="C423" s="255"/>
      <c r="D423" s="19" t="s">
        <v>78</v>
      </c>
      <c r="E423" s="171">
        <v>18270</v>
      </c>
      <c r="F423" s="207">
        <v>2000</v>
      </c>
      <c r="G423" s="47">
        <v>10000</v>
      </c>
      <c r="H423" s="47">
        <v>10000</v>
      </c>
      <c r="I423" s="47">
        <v>10000</v>
      </c>
    </row>
    <row r="424" spans="1:10" x14ac:dyDescent="0.3">
      <c r="A424" s="259">
        <v>32</v>
      </c>
      <c r="B424" s="260"/>
      <c r="C424" s="261"/>
      <c r="D424" s="19" t="s">
        <v>75</v>
      </c>
      <c r="E424" s="171">
        <v>18270</v>
      </c>
      <c r="F424" s="207">
        <v>2000</v>
      </c>
      <c r="G424" s="47">
        <v>10000</v>
      </c>
      <c r="H424" s="47">
        <v>10000</v>
      </c>
      <c r="I424" s="47">
        <v>10000</v>
      </c>
    </row>
    <row r="425" spans="1:10" ht="40.200000000000003" x14ac:dyDescent="0.3">
      <c r="A425" s="268" t="s">
        <v>253</v>
      </c>
      <c r="B425" s="269"/>
      <c r="C425" s="270"/>
      <c r="D425" s="84" t="s">
        <v>340</v>
      </c>
      <c r="E425" s="174">
        <v>0</v>
      </c>
      <c r="F425" s="80">
        <v>0</v>
      </c>
      <c r="G425" s="79">
        <v>12000</v>
      </c>
      <c r="H425" s="79">
        <v>12000</v>
      </c>
      <c r="I425" s="79">
        <v>12000</v>
      </c>
      <c r="J425" s="130" t="s">
        <v>94</v>
      </c>
    </row>
    <row r="426" spans="1:10" x14ac:dyDescent="0.3">
      <c r="A426" s="250" t="s">
        <v>57</v>
      </c>
      <c r="B426" s="251"/>
      <c r="C426" s="252"/>
      <c r="D426" s="27" t="s">
        <v>229</v>
      </c>
      <c r="E426" s="170">
        <v>0</v>
      </c>
      <c r="F426" s="206">
        <v>0</v>
      </c>
      <c r="G426" s="47">
        <v>5000</v>
      </c>
      <c r="H426" s="47">
        <v>5000</v>
      </c>
      <c r="I426" s="47">
        <v>5000</v>
      </c>
    </row>
    <row r="427" spans="1:10" x14ac:dyDescent="0.3">
      <c r="A427" s="250" t="s">
        <v>86</v>
      </c>
      <c r="B427" s="251"/>
      <c r="C427" s="252"/>
      <c r="D427" s="27" t="s">
        <v>207</v>
      </c>
      <c r="E427" s="170">
        <v>0</v>
      </c>
      <c r="F427" s="206">
        <v>0</v>
      </c>
      <c r="G427" s="47">
        <v>7000</v>
      </c>
      <c r="H427" s="47">
        <v>7000</v>
      </c>
      <c r="I427" s="47">
        <v>7000</v>
      </c>
    </row>
    <row r="428" spans="1:10" x14ac:dyDescent="0.3">
      <c r="A428" s="253">
        <v>3</v>
      </c>
      <c r="B428" s="254"/>
      <c r="C428" s="255"/>
      <c r="D428" s="19" t="s">
        <v>7</v>
      </c>
      <c r="E428" s="171">
        <v>0</v>
      </c>
      <c r="F428" s="207">
        <v>0</v>
      </c>
      <c r="G428" s="47">
        <v>12000</v>
      </c>
      <c r="H428" s="47">
        <v>12000</v>
      </c>
      <c r="I428" s="47">
        <v>12000</v>
      </c>
    </row>
    <row r="429" spans="1:10" x14ac:dyDescent="0.3">
      <c r="A429" s="259">
        <v>32</v>
      </c>
      <c r="B429" s="260"/>
      <c r="C429" s="261"/>
      <c r="D429" s="19" t="s">
        <v>17</v>
      </c>
      <c r="E429" s="171">
        <v>0</v>
      </c>
      <c r="F429" s="207">
        <v>0</v>
      </c>
      <c r="G429" s="47">
        <v>12000</v>
      </c>
      <c r="H429" s="47">
        <v>12000</v>
      </c>
      <c r="I429" s="47">
        <v>12000</v>
      </c>
    </row>
    <row r="430" spans="1:10" x14ac:dyDescent="0.3">
      <c r="A430" s="262" t="s">
        <v>255</v>
      </c>
      <c r="B430" s="263"/>
      <c r="C430" s="264"/>
      <c r="D430" s="78" t="s">
        <v>254</v>
      </c>
      <c r="E430" s="169">
        <v>13307.8</v>
      </c>
      <c r="F430" s="202">
        <v>15000</v>
      </c>
      <c r="G430" s="79">
        <v>13000</v>
      </c>
      <c r="H430" s="79">
        <v>13000</v>
      </c>
      <c r="I430" s="79">
        <v>13000</v>
      </c>
      <c r="J430" s="130" t="s">
        <v>124</v>
      </c>
    </row>
    <row r="431" spans="1:10" x14ac:dyDescent="0.3">
      <c r="A431" s="250" t="s">
        <v>57</v>
      </c>
      <c r="B431" s="251"/>
      <c r="C431" s="252"/>
      <c r="D431" s="27" t="s">
        <v>58</v>
      </c>
      <c r="E431" s="170">
        <v>3353.5</v>
      </c>
      <c r="F431" s="206">
        <v>5045</v>
      </c>
      <c r="G431" s="97">
        <v>3000</v>
      </c>
      <c r="H431" s="97">
        <v>3000</v>
      </c>
      <c r="I431" s="97">
        <v>3000</v>
      </c>
    </row>
    <row r="432" spans="1:10" x14ac:dyDescent="0.3">
      <c r="A432" s="250" t="s">
        <v>86</v>
      </c>
      <c r="B432" s="251"/>
      <c r="C432" s="252"/>
      <c r="D432" s="27" t="s">
        <v>230</v>
      </c>
      <c r="E432" s="170">
        <v>9954.2000000000007</v>
      </c>
      <c r="F432" s="206">
        <v>9955</v>
      </c>
      <c r="G432" s="97">
        <v>10000</v>
      </c>
      <c r="H432" s="97">
        <v>10000</v>
      </c>
      <c r="I432" s="97">
        <v>10000</v>
      </c>
    </row>
    <row r="433" spans="1:10" x14ac:dyDescent="0.3">
      <c r="A433" s="253">
        <v>3</v>
      </c>
      <c r="B433" s="254"/>
      <c r="C433" s="255"/>
      <c r="D433" s="19" t="s">
        <v>78</v>
      </c>
      <c r="E433" s="171">
        <v>13307.8</v>
      </c>
      <c r="F433" s="207">
        <v>15000</v>
      </c>
      <c r="G433" s="47">
        <v>13000</v>
      </c>
      <c r="H433" s="47">
        <v>13000</v>
      </c>
      <c r="I433" s="47">
        <v>13000</v>
      </c>
    </row>
    <row r="434" spans="1:10" x14ac:dyDescent="0.3">
      <c r="A434" s="259">
        <v>32</v>
      </c>
      <c r="B434" s="260"/>
      <c r="C434" s="261"/>
      <c r="D434" s="19" t="s">
        <v>75</v>
      </c>
      <c r="E434" s="171">
        <v>13307.8</v>
      </c>
      <c r="F434" s="207">
        <v>15000</v>
      </c>
      <c r="G434" s="47">
        <v>13000</v>
      </c>
      <c r="H434" s="47">
        <v>13000</v>
      </c>
      <c r="I434" s="47">
        <v>13000</v>
      </c>
    </row>
    <row r="435" spans="1:10" ht="26.4" x14ac:dyDescent="0.3">
      <c r="A435" s="262" t="s">
        <v>339</v>
      </c>
      <c r="B435" s="263"/>
      <c r="C435" s="264"/>
      <c r="D435" s="78" t="s">
        <v>256</v>
      </c>
      <c r="E435" s="214">
        <v>0</v>
      </c>
      <c r="F435" s="215">
        <v>0</v>
      </c>
      <c r="G435" s="79">
        <v>100000</v>
      </c>
      <c r="H435" s="79">
        <v>150000</v>
      </c>
      <c r="I435" s="79">
        <v>0</v>
      </c>
      <c r="J435" s="130" t="s">
        <v>279</v>
      </c>
    </row>
    <row r="436" spans="1:10" x14ac:dyDescent="0.3">
      <c r="A436" s="250" t="s">
        <v>57</v>
      </c>
      <c r="B436" s="251"/>
      <c r="C436" s="252"/>
      <c r="D436" s="27" t="s">
        <v>229</v>
      </c>
      <c r="E436" s="170">
        <v>0</v>
      </c>
      <c r="F436" s="206">
        <v>0</v>
      </c>
      <c r="G436" s="97">
        <v>20000</v>
      </c>
      <c r="H436" s="97">
        <v>20000</v>
      </c>
      <c r="I436" s="98">
        <v>0</v>
      </c>
    </row>
    <row r="437" spans="1:10" x14ac:dyDescent="0.3">
      <c r="A437" s="250" t="s">
        <v>86</v>
      </c>
      <c r="B437" s="251"/>
      <c r="C437" s="252"/>
      <c r="D437" s="27" t="s">
        <v>230</v>
      </c>
      <c r="E437" s="170">
        <v>0</v>
      </c>
      <c r="F437" s="206">
        <v>0</v>
      </c>
      <c r="G437" s="97">
        <v>80000</v>
      </c>
      <c r="H437" s="97">
        <v>130000</v>
      </c>
      <c r="I437" s="98">
        <v>0</v>
      </c>
    </row>
    <row r="438" spans="1:10" x14ac:dyDescent="0.3">
      <c r="A438" s="253">
        <v>3</v>
      </c>
      <c r="B438" s="254"/>
      <c r="C438" s="255"/>
      <c r="D438" s="19" t="s">
        <v>78</v>
      </c>
      <c r="E438" s="171">
        <v>0</v>
      </c>
      <c r="F438" s="207">
        <v>0</v>
      </c>
      <c r="G438" s="47">
        <v>100000</v>
      </c>
      <c r="H438" s="47">
        <v>150000</v>
      </c>
      <c r="I438" s="48">
        <v>0</v>
      </c>
    </row>
    <row r="439" spans="1:10" x14ac:dyDescent="0.3">
      <c r="A439" s="259">
        <v>32</v>
      </c>
      <c r="B439" s="260"/>
      <c r="C439" s="261"/>
      <c r="D439" s="19" t="s">
        <v>75</v>
      </c>
      <c r="E439" s="171">
        <v>0</v>
      </c>
      <c r="F439" s="207">
        <v>0</v>
      </c>
      <c r="G439" s="47">
        <v>100000</v>
      </c>
      <c r="H439" s="47">
        <v>150000</v>
      </c>
      <c r="I439" s="48">
        <v>0</v>
      </c>
    </row>
    <row r="440" spans="1:10" x14ac:dyDescent="0.3">
      <c r="A440" s="278"/>
      <c r="B440" s="278"/>
      <c r="C440" s="278"/>
      <c r="D440" s="55"/>
      <c r="E440" s="179"/>
      <c r="F440" s="179"/>
      <c r="G440" s="56"/>
      <c r="H440" s="56"/>
      <c r="I440" s="56"/>
    </row>
    <row r="441" spans="1:10" ht="15" customHeight="1" x14ac:dyDescent="0.3">
      <c r="A441" s="278" t="s">
        <v>409</v>
      </c>
      <c r="B441" s="278"/>
      <c r="C441" s="278"/>
      <c r="D441" s="278"/>
      <c r="E441" s="139"/>
      <c r="F441" s="139"/>
      <c r="G441" s="280" t="s">
        <v>407</v>
      </c>
      <c r="H441" s="280"/>
      <c r="I441" s="280"/>
    </row>
    <row r="442" spans="1:10" ht="14.4" customHeight="1" x14ac:dyDescent="0.3">
      <c r="A442" s="278" t="s">
        <v>410</v>
      </c>
      <c r="B442" s="278"/>
      <c r="C442" s="278"/>
      <c r="D442" s="278"/>
      <c r="E442" s="139"/>
      <c r="F442" s="139"/>
      <c r="G442" s="56"/>
      <c r="H442" s="224" t="s">
        <v>408</v>
      </c>
      <c r="I442" s="224"/>
    </row>
    <row r="443" spans="1:10" x14ac:dyDescent="0.3">
      <c r="A443" s="278" t="s">
        <v>411</v>
      </c>
      <c r="B443" s="278"/>
      <c r="C443" s="278"/>
      <c r="D443" s="278"/>
      <c r="E443" s="278"/>
      <c r="F443" s="278"/>
      <c r="G443" s="278"/>
      <c r="H443" s="278"/>
      <c r="I443" s="278"/>
    </row>
    <row r="444" spans="1:10" x14ac:dyDescent="0.3">
      <c r="A444" s="277"/>
      <c r="B444" s="277"/>
      <c r="C444" s="277"/>
      <c r="D444" s="54"/>
      <c r="E444" s="139"/>
      <c r="F444" s="139"/>
      <c r="G444" s="56"/>
      <c r="H444" s="280"/>
      <c r="I444" s="280"/>
    </row>
    <row r="445" spans="1:10" x14ac:dyDescent="0.3">
      <c r="A445" s="279"/>
      <c r="B445" s="279"/>
      <c r="C445" s="279"/>
      <c r="D445" s="57"/>
      <c r="E445" s="180"/>
      <c r="F445" s="180"/>
      <c r="G445" s="56"/>
      <c r="H445" s="56"/>
      <c r="I445" s="58"/>
    </row>
    <row r="446" spans="1:10" x14ac:dyDescent="0.3">
      <c r="A446" s="278"/>
      <c r="B446" s="278"/>
      <c r="C446" s="278"/>
      <c r="D446" s="54"/>
      <c r="E446" s="139"/>
      <c r="F446" s="139"/>
      <c r="G446" s="56"/>
      <c r="H446" s="56"/>
      <c r="I446" s="58"/>
    </row>
    <row r="447" spans="1:10" x14ac:dyDescent="0.3">
      <c r="A447" s="277"/>
      <c r="B447" s="277"/>
      <c r="C447" s="277"/>
      <c r="D447" s="54"/>
      <c r="E447" s="139"/>
      <c r="F447" s="139"/>
      <c r="G447" s="56"/>
      <c r="H447" s="56"/>
      <c r="I447" s="58"/>
    </row>
  </sheetData>
  <mergeCells count="446">
    <mergeCell ref="G441:I441"/>
    <mergeCell ref="A198:C198"/>
    <mergeCell ref="A218:C218"/>
    <mergeCell ref="A219:C219"/>
    <mergeCell ref="A220:C220"/>
    <mergeCell ref="A221:C221"/>
    <mergeCell ref="A287:C287"/>
    <mergeCell ref="A288:C288"/>
    <mergeCell ref="A289:C289"/>
    <mergeCell ref="A290:C290"/>
    <mergeCell ref="A202:C202"/>
    <mergeCell ref="A203:C203"/>
    <mergeCell ref="A204:C204"/>
    <mergeCell ref="A205:C205"/>
    <mergeCell ref="A206:C206"/>
    <mergeCell ref="A207:C207"/>
    <mergeCell ref="A223:C223"/>
    <mergeCell ref="A224:C224"/>
    <mergeCell ref="A225:C225"/>
    <mergeCell ref="A226:C226"/>
    <mergeCell ref="A227:C227"/>
    <mergeCell ref="A228:C228"/>
    <mergeCell ref="A213:C213"/>
    <mergeCell ref="A214:C214"/>
    <mergeCell ref="A25:C25"/>
    <mergeCell ref="A26:C26"/>
    <mergeCell ref="A327:C327"/>
    <mergeCell ref="A33:C33"/>
    <mergeCell ref="A34:C34"/>
    <mergeCell ref="A35:C35"/>
    <mergeCell ref="A36:C36"/>
    <mergeCell ref="A37:C37"/>
    <mergeCell ref="A38:C38"/>
    <mergeCell ref="A27:C27"/>
    <mergeCell ref="A28:C28"/>
    <mergeCell ref="A29:C29"/>
    <mergeCell ref="A30:C30"/>
    <mergeCell ref="A31:C31"/>
    <mergeCell ref="A32:C32"/>
    <mergeCell ref="A45:C45"/>
    <mergeCell ref="A46:C46"/>
    <mergeCell ref="A47:C47"/>
    <mergeCell ref="A48:C48"/>
    <mergeCell ref="A49:C49"/>
    <mergeCell ref="A50:C50"/>
    <mergeCell ref="A195:C195"/>
    <mergeCell ref="A196:C196"/>
    <mergeCell ref="A197:C197"/>
    <mergeCell ref="A39:C39"/>
    <mergeCell ref="A40:C40"/>
    <mergeCell ref="A1:I1"/>
    <mergeCell ref="A3:I3"/>
    <mergeCell ref="A5:C5"/>
    <mergeCell ref="A6:C6"/>
    <mergeCell ref="A7:C7"/>
    <mergeCell ref="A8:C8"/>
    <mergeCell ref="A21:C21"/>
    <mergeCell ref="A22:C22"/>
    <mergeCell ref="A23:C23"/>
    <mergeCell ref="A15:C15"/>
    <mergeCell ref="A16:C16"/>
    <mergeCell ref="A17:C17"/>
    <mergeCell ref="A18:C18"/>
    <mergeCell ref="A19:C19"/>
    <mergeCell ref="A20:C20"/>
    <mergeCell ref="A9:C9"/>
    <mergeCell ref="A10:C10"/>
    <mergeCell ref="A11:C11"/>
    <mergeCell ref="A12:C12"/>
    <mergeCell ref="A13:C13"/>
    <mergeCell ref="A14:C14"/>
    <mergeCell ref="A24:C24"/>
    <mergeCell ref="A70:C70"/>
    <mergeCell ref="A71:C71"/>
    <mergeCell ref="A41:C41"/>
    <mergeCell ref="A42:C42"/>
    <mergeCell ref="A43:C43"/>
    <mergeCell ref="A44:C44"/>
    <mergeCell ref="A57:C57"/>
    <mergeCell ref="A58:C58"/>
    <mergeCell ref="A59:C59"/>
    <mergeCell ref="A60:C60"/>
    <mergeCell ref="A61:C61"/>
    <mergeCell ref="A63:C63"/>
    <mergeCell ref="A64:C64"/>
    <mergeCell ref="A65:C65"/>
    <mergeCell ref="A67:C67"/>
    <mergeCell ref="A68:C68"/>
    <mergeCell ref="A69:C69"/>
    <mergeCell ref="A62:C62"/>
    <mergeCell ref="A51:C51"/>
    <mergeCell ref="A52:C52"/>
    <mergeCell ref="A53:C53"/>
    <mergeCell ref="A54:C54"/>
    <mergeCell ref="A55:C55"/>
    <mergeCell ref="A56:C56"/>
    <mergeCell ref="A76:C76"/>
    <mergeCell ref="A77:C77"/>
    <mergeCell ref="A78:C78"/>
    <mergeCell ref="A79:C79"/>
    <mergeCell ref="A80:C80"/>
    <mergeCell ref="A81:C81"/>
    <mergeCell ref="A72:C72"/>
    <mergeCell ref="A73:C73"/>
    <mergeCell ref="A74:C74"/>
    <mergeCell ref="A75:C75"/>
    <mergeCell ref="A99:C99"/>
    <mergeCell ref="A100:C100"/>
    <mergeCell ref="A88:C88"/>
    <mergeCell ref="A89:C89"/>
    <mergeCell ref="A90:C90"/>
    <mergeCell ref="A91:C91"/>
    <mergeCell ref="A92:C92"/>
    <mergeCell ref="A93:C93"/>
    <mergeCell ref="A82:C82"/>
    <mergeCell ref="A83:C83"/>
    <mergeCell ref="A84:C84"/>
    <mergeCell ref="A85:C85"/>
    <mergeCell ref="A86:C86"/>
    <mergeCell ref="A87:C87"/>
    <mergeCell ref="A94:C94"/>
    <mergeCell ref="A95:C95"/>
    <mergeCell ref="A96:C96"/>
    <mergeCell ref="A98:C98"/>
    <mergeCell ref="A97:C97"/>
    <mergeCell ref="A107:C107"/>
    <mergeCell ref="A108:C108"/>
    <mergeCell ref="A109:C109"/>
    <mergeCell ref="A110:C110"/>
    <mergeCell ref="A111:C111"/>
    <mergeCell ref="A112:C112"/>
    <mergeCell ref="A101:C101"/>
    <mergeCell ref="A102:C102"/>
    <mergeCell ref="A103:C103"/>
    <mergeCell ref="A104:C104"/>
    <mergeCell ref="A105:C105"/>
    <mergeCell ref="A106:C106"/>
    <mergeCell ref="A119:C119"/>
    <mergeCell ref="A120:C120"/>
    <mergeCell ref="A121:C121"/>
    <mergeCell ref="A122:C122"/>
    <mergeCell ref="A123:C123"/>
    <mergeCell ref="A124:C124"/>
    <mergeCell ref="A113:C113"/>
    <mergeCell ref="A114:C114"/>
    <mergeCell ref="A115:C115"/>
    <mergeCell ref="A116:C116"/>
    <mergeCell ref="A117:C117"/>
    <mergeCell ref="A118:C118"/>
    <mergeCell ref="A131:C131"/>
    <mergeCell ref="A132:C132"/>
    <mergeCell ref="A133:C133"/>
    <mergeCell ref="A134:C134"/>
    <mergeCell ref="A135:C135"/>
    <mergeCell ref="A136:C136"/>
    <mergeCell ref="A125:C125"/>
    <mergeCell ref="A126:C126"/>
    <mergeCell ref="A127:C127"/>
    <mergeCell ref="A128:C128"/>
    <mergeCell ref="A129:C129"/>
    <mergeCell ref="A130:C130"/>
    <mergeCell ref="A147:C147"/>
    <mergeCell ref="A148:C148"/>
    <mergeCell ref="A149:C149"/>
    <mergeCell ref="A150:C150"/>
    <mergeCell ref="A151:C151"/>
    <mergeCell ref="A152:C152"/>
    <mergeCell ref="A137:C137"/>
    <mergeCell ref="A138:C138"/>
    <mergeCell ref="A139:C139"/>
    <mergeCell ref="A140:C140"/>
    <mergeCell ref="A141:C141"/>
    <mergeCell ref="A142:C142"/>
    <mergeCell ref="A146:C146"/>
    <mergeCell ref="A144:C144"/>
    <mergeCell ref="A145:C145"/>
    <mergeCell ref="A143:C143"/>
    <mergeCell ref="A159:C159"/>
    <mergeCell ref="A160:C160"/>
    <mergeCell ref="A161:C161"/>
    <mergeCell ref="A162:C162"/>
    <mergeCell ref="A163:C163"/>
    <mergeCell ref="A164:C164"/>
    <mergeCell ref="A153:C153"/>
    <mergeCell ref="A154:C154"/>
    <mergeCell ref="A155:C155"/>
    <mergeCell ref="A156:C156"/>
    <mergeCell ref="A157:C157"/>
    <mergeCell ref="A158:C158"/>
    <mergeCell ref="A171:C171"/>
    <mergeCell ref="A172:C172"/>
    <mergeCell ref="A173:C173"/>
    <mergeCell ref="A174:C174"/>
    <mergeCell ref="A175:C175"/>
    <mergeCell ref="A176:C176"/>
    <mergeCell ref="A165:C165"/>
    <mergeCell ref="A166:C166"/>
    <mergeCell ref="A167:C167"/>
    <mergeCell ref="A168:C168"/>
    <mergeCell ref="A169:C169"/>
    <mergeCell ref="A170:C170"/>
    <mergeCell ref="A177:C177"/>
    <mergeCell ref="A178:C178"/>
    <mergeCell ref="A179:C179"/>
    <mergeCell ref="A199:C199"/>
    <mergeCell ref="A200:C200"/>
    <mergeCell ref="A201:C201"/>
    <mergeCell ref="A180:C180"/>
    <mergeCell ref="A181:C181"/>
    <mergeCell ref="A182:C182"/>
    <mergeCell ref="A183:C183"/>
    <mergeCell ref="A184:C184"/>
    <mergeCell ref="A185:C185"/>
    <mergeCell ref="A186:C186"/>
    <mergeCell ref="A189:C189"/>
    <mergeCell ref="A187:C187"/>
    <mergeCell ref="A190:C190"/>
    <mergeCell ref="A191:C191"/>
    <mergeCell ref="A192:C192"/>
    <mergeCell ref="A215:C215"/>
    <mergeCell ref="A216:C216"/>
    <mergeCell ref="A217:C217"/>
    <mergeCell ref="A222:C222"/>
    <mergeCell ref="A235:C235"/>
    <mergeCell ref="A236:C236"/>
    <mergeCell ref="A237:C237"/>
    <mergeCell ref="A238:C238"/>
    <mergeCell ref="A239:C239"/>
    <mergeCell ref="A241:C241"/>
    <mergeCell ref="A229:C229"/>
    <mergeCell ref="A230:C230"/>
    <mergeCell ref="A231:C231"/>
    <mergeCell ref="A232:C232"/>
    <mergeCell ref="A233:C233"/>
    <mergeCell ref="A234:C234"/>
    <mergeCell ref="A240:C240"/>
    <mergeCell ref="A248:C248"/>
    <mergeCell ref="A249:C249"/>
    <mergeCell ref="A250:C250"/>
    <mergeCell ref="A251:C251"/>
    <mergeCell ref="A252:C252"/>
    <mergeCell ref="A253:C253"/>
    <mergeCell ref="A242:C242"/>
    <mergeCell ref="A243:C243"/>
    <mergeCell ref="A244:C244"/>
    <mergeCell ref="A245:C245"/>
    <mergeCell ref="A246:C246"/>
    <mergeCell ref="A247:C247"/>
    <mergeCell ref="A260:C260"/>
    <mergeCell ref="A261:C261"/>
    <mergeCell ref="A262:C262"/>
    <mergeCell ref="A263:C263"/>
    <mergeCell ref="A264:C264"/>
    <mergeCell ref="A265:C265"/>
    <mergeCell ref="A254:C254"/>
    <mergeCell ref="A255:C255"/>
    <mergeCell ref="A256:C256"/>
    <mergeCell ref="A257:C257"/>
    <mergeCell ref="A258:C258"/>
    <mergeCell ref="A259:C259"/>
    <mergeCell ref="A272:C272"/>
    <mergeCell ref="A273:C273"/>
    <mergeCell ref="A274:C274"/>
    <mergeCell ref="A275:C275"/>
    <mergeCell ref="A276:C276"/>
    <mergeCell ref="A277:C277"/>
    <mergeCell ref="A266:C266"/>
    <mergeCell ref="A267:C267"/>
    <mergeCell ref="A268:C268"/>
    <mergeCell ref="A269:C269"/>
    <mergeCell ref="A270:C270"/>
    <mergeCell ref="A271:C271"/>
    <mergeCell ref="A292:C292"/>
    <mergeCell ref="A293:C293"/>
    <mergeCell ref="A296:C296"/>
    <mergeCell ref="A297:C297"/>
    <mergeCell ref="A278:C278"/>
    <mergeCell ref="A279:C279"/>
    <mergeCell ref="A280:C280"/>
    <mergeCell ref="A281:C281"/>
    <mergeCell ref="A282:C282"/>
    <mergeCell ref="A291:C291"/>
    <mergeCell ref="A295:C295"/>
    <mergeCell ref="A285:C285"/>
    <mergeCell ref="A286:C286"/>
    <mergeCell ref="A283:C283"/>
    <mergeCell ref="A284:C284"/>
    <mergeCell ref="A294:C294"/>
    <mergeCell ref="A306:C306"/>
    <mergeCell ref="A304:C304"/>
    <mergeCell ref="A305:C305"/>
    <mergeCell ref="A307:C307"/>
    <mergeCell ref="A308:C308"/>
    <mergeCell ref="A298:C298"/>
    <mergeCell ref="A299:C299"/>
    <mergeCell ref="A302:C302"/>
    <mergeCell ref="A303:C303"/>
    <mergeCell ref="A300:C300"/>
    <mergeCell ref="A301:C301"/>
    <mergeCell ref="A314:C314"/>
    <mergeCell ref="A315:C315"/>
    <mergeCell ref="A316:C316"/>
    <mergeCell ref="A312:C312"/>
    <mergeCell ref="A309:C309"/>
    <mergeCell ref="A310:C310"/>
    <mergeCell ref="A313:C313"/>
    <mergeCell ref="A321:C321"/>
    <mergeCell ref="A323:C323"/>
    <mergeCell ref="A317:C317"/>
    <mergeCell ref="A311:C311"/>
    <mergeCell ref="A324:C324"/>
    <mergeCell ref="A318:C318"/>
    <mergeCell ref="A319:C319"/>
    <mergeCell ref="A322:C322"/>
    <mergeCell ref="A320:C320"/>
    <mergeCell ref="A331:C331"/>
    <mergeCell ref="A332:C332"/>
    <mergeCell ref="A334:C334"/>
    <mergeCell ref="A335:C335"/>
    <mergeCell ref="A328:C328"/>
    <mergeCell ref="A333:C333"/>
    <mergeCell ref="A359:C359"/>
    <mergeCell ref="A336:C336"/>
    <mergeCell ref="A325:C325"/>
    <mergeCell ref="A326:C326"/>
    <mergeCell ref="A329:C329"/>
    <mergeCell ref="A330:C330"/>
    <mergeCell ref="A341:C341"/>
    <mergeCell ref="A342:C342"/>
    <mergeCell ref="A344:C344"/>
    <mergeCell ref="A345:C345"/>
    <mergeCell ref="A337:C337"/>
    <mergeCell ref="A339:C339"/>
    <mergeCell ref="A340:C340"/>
    <mergeCell ref="A338:C338"/>
    <mergeCell ref="A343:C343"/>
    <mergeCell ref="A352:C352"/>
    <mergeCell ref="A354:C354"/>
    <mergeCell ref="A355:C355"/>
    <mergeCell ref="A346:C346"/>
    <mergeCell ref="A347:C347"/>
    <mergeCell ref="A349:C349"/>
    <mergeCell ref="A350:C350"/>
    <mergeCell ref="A348:C348"/>
    <mergeCell ref="A353:C353"/>
    <mergeCell ref="A351:C351"/>
    <mergeCell ref="A434:C434"/>
    <mergeCell ref="A432:C432"/>
    <mergeCell ref="A424:C424"/>
    <mergeCell ref="A380:C380"/>
    <mergeCell ref="A381:C381"/>
    <mergeCell ref="A392:C392"/>
    <mergeCell ref="A393:C393"/>
    <mergeCell ref="A394:C394"/>
    <mergeCell ref="A395:C395"/>
    <mergeCell ref="A396:C396"/>
    <mergeCell ref="A399:C399"/>
    <mergeCell ref="A398:C398"/>
    <mergeCell ref="A397:C397"/>
    <mergeCell ref="A404:C404"/>
    <mergeCell ref="A405:C405"/>
    <mergeCell ref="A406:C406"/>
    <mergeCell ref="A407:C407"/>
    <mergeCell ref="A408:C408"/>
    <mergeCell ref="A386:C386"/>
    <mergeCell ref="A384:C384"/>
    <mergeCell ref="A400:C400"/>
    <mergeCell ref="A416:C416"/>
    <mergeCell ref="A418:C418"/>
    <mergeCell ref="A429:C429"/>
    <mergeCell ref="A430:C430"/>
    <mergeCell ref="A431:C431"/>
    <mergeCell ref="A358:C358"/>
    <mergeCell ref="A360:C360"/>
    <mergeCell ref="A447:C447"/>
    <mergeCell ref="A443:I443"/>
    <mergeCell ref="A444:C444"/>
    <mergeCell ref="A445:C445"/>
    <mergeCell ref="A446:C446"/>
    <mergeCell ref="A440:C440"/>
    <mergeCell ref="A435:C435"/>
    <mergeCell ref="A436:C436"/>
    <mergeCell ref="A438:C438"/>
    <mergeCell ref="A439:C439"/>
    <mergeCell ref="A437:C437"/>
    <mergeCell ref="A441:D441"/>
    <mergeCell ref="A442:D442"/>
    <mergeCell ref="H444:I444"/>
    <mergeCell ref="A401:C401"/>
    <mergeCell ref="A403:C403"/>
    <mergeCell ref="A402:C402"/>
    <mergeCell ref="A382:C382"/>
    <mergeCell ref="A433:C433"/>
    <mergeCell ref="A375:C375"/>
    <mergeCell ref="A376:C376"/>
    <mergeCell ref="A368:C368"/>
    <mergeCell ref="A370:C370"/>
    <mergeCell ref="A371:C371"/>
    <mergeCell ref="A365:C365"/>
    <mergeCell ref="A366:C366"/>
    <mergeCell ref="A367:C367"/>
    <mergeCell ref="A361:C361"/>
    <mergeCell ref="A362:C362"/>
    <mergeCell ref="A363:C363"/>
    <mergeCell ref="A377:C377"/>
    <mergeCell ref="A378:C378"/>
    <mergeCell ref="A194:C194"/>
    <mergeCell ref="A193:C193"/>
    <mergeCell ref="A66:C66"/>
    <mergeCell ref="A356:C356"/>
    <mergeCell ref="A357:C357"/>
    <mergeCell ref="A425:C425"/>
    <mergeCell ref="A426:C426"/>
    <mergeCell ref="A383:C383"/>
    <mergeCell ref="A385:C385"/>
    <mergeCell ref="A411:C411"/>
    <mergeCell ref="A423:C423"/>
    <mergeCell ref="A208:C208"/>
    <mergeCell ref="A209:C209"/>
    <mergeCell ref="A210:C210"/>
    <mergeCell ref="A211:C211"/>
    <mergeCell ref="A212:C212"/>
    <mergeCell ref="A364:C364"/>
    <mergeCell ref="A369:C369"/>
    <mergeCell ref="A374:C374"/>
    <mergeCell ref="A379:C379"/>
    <mergeCell ref="A372:C372"/>
    <mergeCell ref="A373:C373"/>
    <mergeCell ref="A427:C427"/>
    <mergeCell ref="A428:C428"/>
    <mergeCell ref="A387:C387"/>
    <mergeCell ref="A388:C388"/>
    <mergeCell ref="A390:C390"/>
    <mergeCell ref="A391:C391"/>
    <mergeCell ref="A389:C389"/>
    <mergeCell ref="A412:C412"/>
    <mergeCell ref="A417:C417"/>
    <mergeCell ref="A422:C422"/>
    <mergeCell ref="A420:C420"/>
    <mergeCell ref="A421:C421"/>
    <mergeCell ref="A413:C413"/>
    <mergeCell ref="A414:C414"/>
    <mergeCell ref="A415:C415"/>
    <mergeCell ref="A409:C409"/>
    <mergeCell ref="A410:C410"/>
    <mergeCell ref="A419:C41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firstPageNumber="6" orientation="landscape" useFirstPageNumber="1" r:id="rId1"/>
  <headerFooter>
    <oddFooter>Stranica &amp;P</oddFooter>
  </headerFooter>
  <rowBreaks count="11" manualBreakCount="11">
    <brk id="38" max="10" man="1"/>
    <brk id="80" max="10" man="1"/>
    <brk id="118" max="10" man="1"/>
    <brk id="159" max="8" man="1"/>
    <brk id="198" max="8" man="1"/>
    <brk id="240" max="8" man="1"/>
    <brk id="282" max="8" man="1"/>
    <brk id="314" max="8" man="1"/>
    <brk id="345" max="8" man="1"/>
    <brk id="376" max="8" man="1"/>
    <brk id="40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2</vt:i4>
      </vt:variant>
    </vt:vector>
  </HeadingPairs>
  <TitlesOfParts>
    <vt:vector size="6" baseType="lpstr">
      <vt:lpstr>SAŽETAK</vt:lpstr>
      <vt:lpstr> Račun prihoda i rashoda</vt:lpstr>
      <vt:lpstr>Račun financiranja</vt:lpstr>
      <vt:lpstr>POSEBNI DIO </vt:lpstr>
      <vt:lpstr>'POSEBNI DIO '!Ispis_naslova</vt:lpstr>
      <vt:lpstr>'POSEBNI DIO 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OPCINA</cp:lastModifiedBy>
  <cp:lastPrinted>2025-12-19T11:03:40Z</cp:lastPrinted>
  <dcterms:created xsi:type="dcterms:W3CDTF">2022-08-12T12:51:27Z</dcterms:created>
  <dcterms:modified xsi:type="dcterms:W3CDTF">2025-12-22T12:11:51Z</dcterms:modified>
</cp:coreProperties>
</file>